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990" windowHeight="8085"/>
  </bookViews>
  <sheets>
    <sheet name="1 курс" sheetId="4" r:id="rId1"/>
    <sheet name="группа № 8 " sheetId="1" r:id="rId2"/>
    <sheet name="График" sheetId="2" r:id="rId3"/>
    <sheet name="График (2)" sheetId="3" r:id="rId4"/>
  </sheets>
  <definedNames>
    <definedName name="_xlnm.Print_Area" localSheetId="0">'1 курс'!$A$1:$AP$107</definedName>
    <definedName name="_xlnm.Print_Area" localSheetId="1">'группа № 8 '!$A$1:$AP$107</definedName>
  </definedNames>
  <calcPr calcId="152511" refMode="R1C1"/>
</workbook>
</file>

<file path=xl/calcChain.xml><?xml version="1.0" encoding="utf-8"?>
<calcChain xmlns="http://schemas.openxmlformats.org/spreadsheetml/2006/main">
  <c r="AI105" i="4" l="1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AN104" i="4"/>
  <c r="AN103" i="4"/>
  <c r="AN102" i="4"/>
  <c r="AN101" i="4"/>
  <c r="AN100" i="4"/>
  <c r="AK100" i="4"/>
  <c r="N96" i="4"/>
  <c r="AN95" i="4"/>
  <c r="O95" i="4"/>
  <c r="M95" i="4"/>
  <c r="K95" i="4"/>
  <c r="AN94" i="4"/>
  <c r="O94" i="4"/>
  <c r="M94" i="4"/>
  <c r="K94" i="4"/>
  <c r="AM93" i="4"/>
  <c r="AN93" i="4" s="1"/>
  <c r="AN92" i="4"/>
  <c r="M92" i="4"/>
  <c r="AN91" i="4"/>
  <c r="M91" i="4"/>
  <c r="AM90" i="4"/>
  <c r="AL90" i="4"/>
  <c r="AK90" i="4"/>
  <c r="AJ90" i="4"/>
  <c r="AI90" i="4"/>
  <c r="AH90" i="4"/>
  <c r="AG90" i="4"/>
  <c r="AF90" i="4"/>
  <c r="AB90" i="4"/>
  <c r="AA90" i="4"/>
  <c r="Z90" i="4"/>
  <c r="Y90" i="4"/>
  <c r="X90" i="4"/>
  <c r="W90" i="4"/>
  <c r="V90" i="4"/>
  <c r="U90" i="4"/>
  <c r="M90" i="4" s="1"/>
  <c r="K90" i="4" s="1"/>
  <c r="T90" i="4"/>
  <c r="O90" i="4"/>
  <c r="AN89" i="4"/>
  <c r="O89" i="4"/>
  <c r="M89" i="4"/>
  <c r="K89" i="4"/>
  <c r="AN88" i="4"/>
  <c r="O88" i="4"/>
  <c r="M88" i="4"/>
  <c r="L88" i="4"/>
  <c r="K88" i="4" s="1"/>
  <c r="AN87" i="4"/>
  <c r="M87" i="4"/>
  <c r="AN86" i="4"/>
  <c r="M86" i="4"/>
  <c r="AN85" i="4"/>
  <c r="M85" i="4"/>
  <c r="AN84" i="4"/>
  <c r="O84" i="4"/>
  <c r="M84" i="4"/>
  <c r="L84" i="4"/>
  <c r="K84" i="4" s="1"/>
  <c r="AN83" i="4"/>
  <c r="M83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S60" i="4" s="1"/>
  <c r="R82" i="4"/>
  <c r="Q82" i="4"/>
  <c r="Q60" i="4" s="1"/>
  <c r="P82" i="4"/>
  <c r="N82" i="4"/>
  <c r="M82" i="4"/>
  <c r="AN81" i="4"/>
  <c r="O81" i="4"/>
  <c r="M81" i="4"/>
  <c r="L81" i="4"/>
  <c r="K81" i="4" s="1"/>
  <c r="AN80" i="4"/>
  <c r="M80" i="4"/>
  <c r="AN79" i="4"/>
  <c r="M79" i="4"/>
  <c r="AN78" i="4"/>
  <c r="M78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AN77" i="4" s="1"/>
  <c r="S77" i="4"/>
  <c r="R77" i="4"/>
  <c r="Q77" i="4"/>
  <c r="P77" i="4"/>
  <c r="N77" i="4"/>
  <c r="M77" i="4"/>
  <c r="AN76" i="4"/>
  <c r="O76" i="4"/>
  <c r="M76" i="4"/>
  <c r="L76" i="4"/>
  <c r="K76" i="4" s="1"/>
  <c r="AN75" i="4"/>
  <c r="M75" i="4"/>
  <c r="AN74" i="4"/>
  <c r="M74" i="4"/>
  <c r="AN73" i="4"/>
  <c r="M73" i="4"/>
  <c r="AM72" i="4"/>
  <c r="AM60" i="4" s="1"/>
  <c r="AL72" i="4"/>
  <c r="AK72" i="4"/>
  <c r="AK60" i="4" s="1"/>
  <c r="AJ72" i="4"/>
  <c r="AI72" i="4"/>
  <c r="AI60" i="4" s="1"/>
  <c r="AH72" i="4"/>
  <c r="AG72" i="4"/>
  <c r="AG60" i="4" s="1"/>
  <c r="AF72" i="4"/>
  <c r="AE72" i="4"/>
  <c r="AE60" i="4" s="1"/>
  <c r="AE99" i="4" s="1"/>
  <c r="AD72" i="4"/>
  <c r="AC72" i="4"/>
  <c r="AC60" i="4" s="1"/>
  <c r="AB72" i="4"/>
  <c r="AA72" i="4"/>
  <c r="AA60" i="4" s="1"/>
  <c r="Z72" i="4"/>
  <c r="Y72" i="4"/>
  <c r="Y60" i="4" s="1"/>
  <c r="X72" i="4"/>
  <c r="W72" i="4"/>
  <c r="W60" i="4" s="1"/>
  <c r="V72" i="4"/>
  <c r="U72" i="4"/>
  <c r="U60" i="4" s="1"/>
  <c r="T72" i="4"/>
  <c r="S72" i="4"/>
  <c r="R72" i="4"/>
  <c r="Q72" i="4"/>
  <c r="P72" i="4"/>
  <c r="N72" i="4"/>
  <c r="M72" i="4"/>
  <c r="AN71" i="4"/>
  <c r="O71" i="4"/>
  <c r="M71" i="4"/>
  <c r="L71" i="4"/>
  <c r="K71" i="4" s="1"/>
  <c r="AN70" i="4"/>
  <c r="M70" i="4"/>
  <c r="AN69" i="4"/>
  <c r="M69" i="4"/>
  <c r="AN68" i="4"/>
  <c r="M68" i="4"/>
  <c r="AN67" i="4"/>
  <c r="M67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AN66" i="4" s="1"/>
  <c r="S66" i="4"/>
  <c r="R66" i="4"/>
  <c r="Q66" i="4"/>
  <c r="P66" i="4"/>
  <c r="N66" i="4"/>
  <c r="L66" i="4"/>
  <c r="AN65" i="4"/>
  <c r="M65" i="4"/>
  <c r="AN64" i="4"/>
  <c r="O64" i="4"/>
  <c r="M64" i="4"/>
  <c r="K64" i="4"/>
  <c r="AN63" i="4"/>
  <c r="O63" i="4"/>
  <c r="M63" i="4"/>
  <c r="K63" i="4"/>
  <c r="AN62" i="4"/>
  <c r="O62" i="4"/>
  <c r="O61" i="4" s="1"/>
  <c r="M62" i="4"/>
  <c r="L62" i="4"/>
  <c r="K62" i="4" s="1"/>
  <c r="K61" i="4" s="1"/>
  <c r="AM61" i="4"/>
  <c r="AL61" i="4"/>
  <c r="AL60" i="4" s="1"/>
  <c r="AL47" i="4" s="1"/>
  <c r="AK61" i="4"/>
  <c r="AJ61" i="4"/>
  <c r="AI61" i="4"/>
  <c r="AH61" i="4"/>
  <c r="AH60" i="4" s="1"/>
  <c r="AH47" i="4" s="1"/>
  <c r="AG61" i="4"/>
  <c r="AF61" i="4"/>
  <c r="AE61" i="4"/>
  <c r="AD61" i="4"/>
  <c r="AD60" i="4" s="1"/>
  <c r="AC61" i="4"/>
  <c r="AB61" i="4"/>
  <c r="AA61" i="4"/>
  <c r="Z61" i="4"/>
  <c r="Z60" i="4" s="1"/>
  <c r="Y61" i="4"/>
  <c r="X61" i="4"/>
  <c r="W61" i="4"/>
  <c r="V61" i="4"/>
  <c r="V60" i="4" s="1"/>
  <c r="U61" i="4"/>
  <c r="T61" i="4"/>
  <c r="AN61" i="4" s="1"/>
  <c r="S61" i="4"/>
  <c r="R61" i="4"/>
  <c r="R60" i="4" s="1"/>
  <c r="R47" i="4" s="1"/>
  <c r="Q61" i="4"/>
  <c r="P61" i="4"/>
  <c r="N61" i="4"/>
  <c r="M61" i="4"/>
  <c r="AJ60" i="4"/>
  <c r="AJ99" i="4" s="1"/>
  <c r="AF60" i="4"/>
  <c r="AB60" i="4"/>
  <c r="X60" i="4"/>
  <c r="T60" i="4"/>
  <c r="P60" i="4"/>
  <c r="AN59" i="4"/>
  <c r="M59" i="4"/>
  <c r="O59" i="4" s="1"/>
  <c r="AN58" i="4"/>
  <c r="O58" i="4"/>
  <c r="O57" i="4" s="1"/>
  <c r="M58" i="4"/>
  <c r="L58" i="4"/>
  <c r="K58" i="4" s="1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AN57" i="4" s="1"/>
  <c r="S57" i="4"/>
  <c r="R57" i="4"/>
  <c r="Q57" i="4"/>
  <c r="P57" i="4"/>
  <c r="N57" i="4"/>
  <c r="AN56" i="4"/>
  <c r="M56" i="4"/>
  <c r="O56" i="4" s="1"/>
  <c r="AN55" i="4"/>
  <c r="O55" i="4"/>
  <c r="M55" i="4"/>
  <c r="L55" i="4"/>
  <c r="K55" i="4" s="1"/>
  <c r="AN54" i="4"/>
  <c r="M54" i="4"/>
  <c r="O54" i="4" s="1"/>
  <c r="AN53" i="4"/>
  <c r="O53" i="4"/>
  <c r="M53" i="4"/>
  <c r="L53" i="4"/>
  <c r="K53" i="4" s="1"/>
  <c r="AN52" i="4"/>
  <c r="M52" i="4"/>
  <c r="O52" i="4" s="1"/>
  <c r="AN51" i="4"/>
  <c r="O51" i="4"/>
  <c r="M51" i="4"/>
  <c r="L51" i="4"/>
  <c r="K51" i="4" s="1"/>
  <c r="AN50" i="4"/>
  <c r="M50" i="4"/>
  <c r="O50" i="4" s="1"/>
  <c r="O49" i="4" s="1"/>
  <c r="O48" i="4" s="1"/>
  <c r="P49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AN48" i="4" s="1"/>
  <c r="S48" i="4"/>
  <c r="R48" i="4"/>
  <c r="Q48" i="4"/>
  <c r="P48" i="4"/>
  <c r="N48" i="4"/>
  <c r="AM47" i="4"/>
  <c r="AK47" i="4"/>
  <c r="AJ47" i="4"/>
  <c r="AI47" i="4"/>
  <c r="AG47" i="4"/>
  <c r="AF47" i="4"/>
  <c r="AE47" i="4"/>
  <c r="AC47" i="4"/>
  <c r="AB47" i="4"/>
  <c r="AA47" i="4"/>
  <c r="Y47" i="4"/>
  <c r="X47" i="4"/>
  <c r="W47" i="4"/>
  <c r="U47" i="4"/>
  <c r="T47" i="4"/>
  <c r="S47" i="4"/>
  <c r="Q47" i="4"/>
  <c r="P47" i="4"/>
  <c r="N47" i="4"/>
  <c r="AN45" i="4"/>
  <c r="M45" i="4"/>
  <c r="O45" i="4" s="1"/>
  <c r="O44" i="4" s="1"/>
  <c r="AM44" i="4"/>
  <c r="AM39" i="4" s="1"/>
  <c r="AM29" i="4" s="1"/>
  <c r="AL44" i="4"/>
  <c r="AK44" i="4"/>
  <c r="AK39" i="4" s="1"/>
  <c r="AK29" i="4" s="1"/>
  <c r="AJ44" i="4"/>
  <c r="AI44" i="4"/>
  <c r="AI39" i="4" s="1"/>
  <c r="AI29" i="4" s="1"/>
  <c r="AH44" i="4"/>
  <c r="AG44" i="4"/>
  <c r="AG39" i="4" s="1"/>
  <c r="AG29" i="4" s="1"/>
  <c r="AF44" i="4"/>
  <c r="AE44" i="4"/>
  <c r="AE39" i="4" s="1"/>
  <c r="AE29" i="4" s="1"/>
  <c r="AD44" i="4"/>
  <c r="AC44" i="4"/>
  <c r="AC39" i="4" s="1"/>
  <c r="AC29" i="4" s="1"/>
  <c r="AB44" i="4"/>
  <c r="AA44" i="4"/>
  <c r="AA39" i="4" s="1"/>
  <c r="AA29" i="4" s="1"/>
  <c r="Z44" i="4"/>
  <c r="Y44" i="4"/>
  <c r="Y39" i="4" s="1"/>
  <c r="Y29" i="4" s="1"/>
  <c r="X44" i="4"/>
  <c r="W44" i="4"/>
  <c r="W39" i="4" s="1"/>
  <c r="W29" i="4" s="1"/>
  <c r="V44" i="4"/>
  <c r="U44" i="4"/>
  <c r="U39" i="4" s="1"/>
  <c r="U29" i="4" s="1"/>
  <c r="T44" i="4"/>
  <c r="AN44" i="4" s="1"/>
  <c r="S44" i="4"/>
  <c r="S39" i="4" s="1"/>
  <c r="S29" i="4" s="1"/>
  <c r="S96" i="4" s="1"/>
  <c r="R44" i="4"/>
  <c r="Q44" i="4"/>
  <c r="Q39" i="4" s="1"/>
  <c r="Q29" i="4" s="1"/>
  <c r="P44" i="4"/>
  <c r="N44" i="4"/>
  <c r="M44" i="4"/>
  <c r="AN43" i="4"/>
  <c r="O43" i="4"/>
  <c r="M43" i="4"/>
  <c r="L43" i="4"/>
  <c r="K43" i="4" s="1"/>
  <c r="AN42" i="4"/>
  <c r="M42" i="4"/>
  <c r="O42" i="4" s="1"/>
  <c r="AN41" i="4"/>
  <c r="O41" i="4"/>
  <c r="O40" i="4" s="1"/>
  <c r="O39" i="4" s="1"/>
  <c r="M41" i="4"/>
  <c r="L41" i="4"/>
  <c r="K41" i="4" s="1"/>
  <c r="AM40" i="4"/>
  <c r="AL40" i="4"/>
  <c r="AK40" i="4"/>
  <c r="AJ40" i="4"/>
  <c r="AI40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AN40" i="4" s="1"/>
  <c r="S40" i="4"/>
  <c r="R40" i="4"/>
  <c r="Q40" i="4"/>
  <c r="P40" i="4"/>
  <c r="N40" i="4"/>
  <c r="AL39" i="4"/>
  <c r="AL29" i="4" s="1"/>
  <c r="AJ39" i="4"/>
  <c r="AJ29" i="4" s="1"/>
  <c r="AH39" i="4"/>
  <c r="AH29" i="4" s="1"/>
  <c r="AF39" i="4"/>
  <c r="AF29" i="4" s="1"/>
  <c r="AD39" i="4"/>
  <c r="AB39" i="4"/>
  <c r="AB29" i="4" s="1"/>
  <c r="Z39" i="4"/>
  <c r="X39" i="4"/>
  <c r="X29" i="4" s="1"/>
  <c r="V39" i="4"/>
  <c r="T39" i="4"/>
  <c r="AN39" i="4" s="1"/>
  <c r="R39" i="4"/>
  <c r="R29" i="4" s="1"/>
  <c r="R96" i="4" s="1"/>
  <c r="P39" i="4"/>
  <c r="P29" i="4" s="1"/>
  <c r="N39" i="4"/>
  <c r="AN37" i="4"/>
  <c r="M37" i="4"/>
  <c r="O37" i="4" s="1"/>
  <c r="O36" i="4" s="1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AN36" i="4" s="1"/>
  <c r="S36" i="4"/>
  <c r="R36" i="4"/>
  <c r="Q36" i="4"/>
  <c r="P36" i="4"/>
  <c r="N36" i="4"/>
  <c r="M36" i="4"/>
  <c r="AN35" i="4"/>
  <c r="O35" i="4"/>
  <c r="M35" i="4"/>
  <c r="L35" i="4"/>
  <c r="K35" i="4" s="1"/>
  <c r="AN34" i="4"/>
  <c r="M34" i="4"/>
  <c r="O34" i="4" s="1"/>
  <c r="AN33" i="4"/>
  <c r="O33" i="4"/>
  <c r="M33" i="4"/>
  <c r="L33" i="4"/>
  <c r="K33" i="4" s="1"/>
  <c r="AN32" i="4"/>
  <c r="M32" i="4"/>
  <c r="O32" i="4" s="1"/>
  <c r="O31" i="4" s="1"/>
  <c r="O30" i="4" s="1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AN31" i="4" s="1"/>
  <c r="S31" i="4"/>
  <c r="R31" i="4"/>
  <c r="Q31" i="4"/>
  <c r="P31" i="4"/>
  <c r="N31" i="4"/>
  <c r="M31" i="4"/>
  <c r="AM30" i="4"/>
  <c r="AL30" i="4"/>
  <c r="AK30" i="4"/>
  <c r="AJ30" i="4"/>
  <c r="AI30" i="4"/>
  <c r="AH30" i="4"/>
  <c r="AH98" i="4" s="1"/>
  <c r="AG30" i="4"/>
  <c r="AF30" i="4"/>
  <c r="AE30" i="4"/>
  <c r="AD30" i="4"/>
  <c r="AC30" i="4"/>
  <c r="AC98" i="4" s="1"/>
  <c r="AB30" i="4"/>
  <c r="AA30" i="4"/>
  <c r="Z30" i="4"/>
  <c r="Y30" i="4"/>
  <c r="Y98" i="4" s="1"/>
  <c r="X30" i="4"/>
  <c r="W30" i="4"/>
  <c r="V30" i="4"/>
  <c r="U30" i="4"/>
  <c r="U98" i="4" s="1"/>
  <c r="T30" i="4"/>
  <c r="S30" i="4"/>
  <c r="R30" i="4"/>
  <c r="Q30" i="4"/>
  <c r="P30" i="4"/>
  <c r="N30" i="4"/>
  <c r="M30" i="4"/>
  <c r="AN27" i="4"/>
  <c r="M27" i="4"/>
  <c r="O27" i="4" s="1"/>
  <c r="O26" i="4" s="1"/>
  <c r="AM26" i="4"/>
  <c r="AL26" i="4"/>
  <c r="AK26" i="4"/>
  <c r="AI26" i="4"/>
  <c r="AH26" i="4"/>
  <c r="AG26" i="4"/>
  <c r="AF26" i="4"/>
  <c r="AB26" i="4"/>
  <c r="AA26" i="4"/>
  <c r="Z26" i="4"/>
  <c r="Y26" i="4"/>
  <c r="X26" i="4"/>
  <c r="W26" i="4"/>
  <c r="T26" i="4"/>
  <c r="AN26" i="4" s="1"/>
  <c r="S26" i="4"/>
  <c r="R26" i="4"/>
  <c r="Q26" i="4"/>
  <c r="P26" i="4"/>
  <c r="N26" i="4"/>
  <c r="M26" i="4"/>
  <c r="AN24" i="4"/>
  <c r="O24" i="4"/>
  <c r="M24" i="4"/>
  <c r="L24" i="4"/>
  <c r="K24" i="4" s="1"/>
  <c r="AN23" i="4"/>
  <c r="M23" i="4"/>
  <c r="O23" i="4" s="1"/>
  <c r="AN22" i="4"/>
  <c r="O22" i="4"/>
  <c r="M22" i="4"/>
  <c r="L22" i="4"/>
  <c r="K22" i="4" s="1"/>
  <c r="AN21" i="4"/>
  <c r="M21" i="4"/>
  <c r="O21" i="4" s="1"/>
  <c r="AN20" i="4"/>
  <c r="O20" i="4"/>
  <c r="M20" i="4"/>
  <c r="L20" i="4"/>
  <c r="K20" i="4" s="1"/>
  <c r="AN19" i="4"/>
  <c r="N19" i="4"/>
  <c r="O19" i="4" s="1"/>
  <c r="O17" i="4" s="1"/>
  <c r="AN18" i="4"/>
  <c r="O18" i="4"/>
  <c r="N18" i="4"/>
  <c r="L18" i="4"/>
  <c r="K18" i="4" s="1"/>
  <c r="AM17" i="4"/>
  <c r="AL17" i="4"/>
  <c r="AK17" i="4"/>
  <c r="AI17" i="4"/>
  <c r="AH17" i="4"/>
  <c r="AG17" i="4"/>
  <c r="AG7" i="4" s="1"/>
  <c r="AG96" i="4" s="1"/>
  <c r="AF17" i="4"/>
  <c r="AB17" i="4"/>
  <c r="AB7" i="4" s="1"/>
  <c r="Z17" i="4"/>
  <c r="Y17" i="4"/>
  <c r="X17" i="4"/>
  <c r="W17" i="4"/>
  <c r="V17" i="4"/>
  <c r="U17" i="4"/>
  <c r="AN17" i="4" s="1"/>
  <c r="T17" i="4"/>
  <c r="S17" i="4"/>
  <c r="R17" i="4"/>
  <c r="Q17" i="4"/>
  <c r="P17" i="4"/>
  <c r="M17" i="4"/>
  <c r="AN15" i="4"/>
  <c r="O15" i="4"/>
  <c r="M15" i="4"/>
  <c r="L15" i="4"/>
  <c r="K15" i="4" s="1"/>
  <c r="AN14" i="4"/>
  <c r="M14" i="4"/>
  <c r="O14" i="4" s="1"/>
  <c r="AN13" i="4"/>
  <c r="O13" i="4"/>
  <c r="M13" i="4"/>
  <c r="L13" i="4"/>
  <c r="K13" i="4" s="1"/>
  <c r="AN12" i="4"/>
  <c r="N12" i="4"/>
  <c r="O12" i="4" s="1"/>
  <c r="AN11" i="4"/>
  <c r="O11" i="4"/>
  <c r="M11" i="4"/>
  <c r="L11" i="4"/>
  <c r="K11" i="4" s="1"/>
  <c r="O10" i="4"/>
  <c r="M10" i="4"/>
  <c r="L10" i="4"/>
  <c r="K10" i="4" s="1"/>
  <c r="AN9" i="4"/>
  <c r="M9" i="4"/>
  <c r="O9" i="4" s="1"/>
  <c r="AM8" i="4"/>
  <c r="AL8" i="4"/>
  <c r="AK8" i="4"/>
  <c r="AI8" i="4"/>
  <c r="AH8" i="4"/>
  <c r="AG8" i="4"/>
  <c r="AF8" i="4"/>
  <c r="AB8" i="4"/>
  <c r="AA8" i="4"/>
  <c r="Z8" i="4"/>
  <c r="Y8" i="4"/>
  <c r="X8" i="4"/>
  <c r="W8" i="4"/>
  <c r="V8" i="4"/>
  <c r="U8" i="4"/>
  <c r="T8" i="4"/>
  <c r="AN8" i="4" s="1"/>
  <c r="S8" i="4"/>
  <c r="R8" i="4"/>
  <c r="Q8" i="4"/>
  <c r="P8" i="4"/>
  <c r="M8" i="4"/>
  <c r="AI7" i="4"/>
  <c r="AC7" i="4"/>
  <c r="AC97" i="4" s="1"/>
  <c r="Y7" i="4"/>
  <c r="Y97" i="4" s="1"/>
  <c r="X7" i="4"/>
  <c r="X97" i="4" s="1"/>
  <c r="U7" i="4"/>
  <c r="U97" i="4" s="1"/>
  <c r="T7" i="4"/>
  <c r="Q7" i="4"/>
  <c r="Q96" i="4" s="1"/>
  <c r="P7" i="4"/>
  <c r="AP5" i="4"/>
  <c r="AO5" i="4"/>
  <c r="AN5" i="4"/>
  <c r="AB97" i="4" l="1"/>
  <c r="V29" i="4"/>
  <c r="AD29" i="4"/>
  <c r="AB96" i="4" s="1"/>
  <c r="AN47" i="4"/>
  <c r="V99" i="4"/>
  <c r="V47" i="4"/>
  <c r="Z99" i="4"/>
  <c r="Z47" i="4"/>
  <c r="Z29" i="4" s="1"/>
  <c r="X96" i="4" s="1"/>
  <c r="AD99" i="4"/>
  <c r="AD47" i="4"/>
  <c r="O8" i="4"/>
  <c r="O7" i="4" s="1"/>
  <c r="AN60" i="4"/>
  <c r="P96" i="4"/>
  <c r="AN7" i="4"/>
  <c r="N8" i="4"/>
  <c r="M7" i="4" s="1"/>
  <c r="L9" i="4"/>
  <c r="L12" i="4"/>
  <c r="K12" i="4" s="1"/>
  <c r="L14" i="4"/>
  <c r="K14" i="4" s="1"/>
  <c r="N17" i="4"/>
  <c r="L19" i="4"/>
  <c r="K19" i="4" s="1"/>
  <c r="K17" i="4" s="1"/>
  <c r="L21" i="4"/>
  <c r="K21" i="4" s="1"/>
  <c r="L23" i="4"/>
  <c r="K23" i="4" s="1"/>
  <c r="L27" i="4"/>
  <c r="T29" i="4"/>
  <c r="T98" i="4"/>
  <c r="X98" i="4"/>
  <c r="AB98" i="4"/>
  <c r="AN30" i="4"/>
  <c r="L32" i="4"/>
  <c r="L34" i="4"/>
  <c r="K34" i="4" s="1"/>
  <c r="L37" i="4"/>
  <c r="M40" i="4"/>
  <c r="M39" i="4" s="1"/>
  <c r="L42" i="4"/>
  <c r="L45" i="4"/>
  <c r="M49" i="4"/>
  <c r="L50" i="4"/>
  <c r="L52" i="4"/>
  <c r="K52" i="4" s="1"/>
  <c r="L54" i="4"/>
  <c r="K54" i="4" s="1"/>
  <c r="L56" i="4"/>
  <c r="K56" i="4" s="1"/>
  <c r="M57" i="4"/>
  <c r="L59" i="4"/>
  <c r="O67" i="4"/>
  <c r="K67" i="4"/>
  <c r="K66" i="4" s="1"/>
  <c r="M66" i="4"/>
  <c r="M60" i="4" s="1"/>
  <c r="O68" i="4"/>
  <c r="K68" i="4"/>
  <c r="O69" i="4"/>
  <c r="K69" i="4"/>
  <c r="O70" i="4"/>
  <c r="K70" i="4"/>
  <c r="AN72" i="4"/>
  <c r="O78" i="4"/>
  <c r="O77" i="4" s="1"/>
  <c r="L78" i="4"/>
  <c r="O79" i="4"/>
  <c r="K79" i="4"/>
  <c r="O80" i="4"/>
  <c r="K80" i="4"/>
  <c r="AN82" i="4"/>
  <c r="O85" i="4"/>
  <c r="L85" i="4"/>
  <c r="K85" i="4" s="1"/>
  <c r="O86" i="4"/>
  <c r="K86" i="4"/>
  <c r="O87" i="4"/>
  <c r="K87" i="4"/>
  <c r="O91" i="4"/>
  <c r="K91" i="4"/>
  <c r="O92" i="4"/>
  <c r="K92" i="4"/>
  <c r="M93" i="4"/>
  <c r="T97" i="4"/>
  <c r="AN97" i="4" s="1"/>
  <c r="AG98" i="4"/>
  <c r="AI98" i="4"/>
  <c r="O65" i="4"/>
  <c r="L65" i="4"/>
  <c r="O73" i="4"/>
  <c r="O72" i="4" s="1"/>
  <c r="L73" i="4"/>
  <c r="O74" i="4"/>
  <c r="K74" i="4"/>
  <c r="O75" i="4"/>
  <c r="K75" i="4"/>
  <c r="O83" i="4"/>
  <c r="O82" i="4" s="1"/>
  <c r="L83" i="4"/>
  <c r="AN90" i="4"/>
  <c r="P66" i="1"/>
  <c r="M29" i="4" l="1"/>
  <c r="M96" i="4" s="1"/>
  <c r="L72" i="4"/>
  <c r="K73" i="4"/>
  <c r="K72" i="4" s="1"/>
  <c r="K65" i="4"/>
  <c r="L61" i="4"/>
  <c r="O66" i="4"/>
  <c r="O60" i="4" s="1"/>
  <c r="O47" i="4" s="1"/>
  <c r="O29" i="4" s="1"/>
  <c r="O96" i="4" s="1"/>
  <c r="K59" i="4"/>
  <c r="K57" i="4" s="1"/>
  <c r="L57" i="4"/>
  <c r="M48" i="4"/>
  <c r="M47" i="4" s="1"/>
  <c r="K42" i="4"/>
  <c r="K40" i="4" s="1"/>
  <c r="L40" i="4"/>
  <c r="K37" i="4"/>
  <c r="K36" i="4" s="1"/>
  <c r="L36" i="4"/>
  <c r="K32" i="4"/>
  <c r="K31" i="4" s="1"/>
  <c r="K30" i="4" s="1"/>
  <c r="L31" i="4"/>
  <c r="L30" i="4" s="1"/>
  <c r="AN98" i="4"/>
  <c r="K27" i="4"/>
  <c r="K26" i="4" s="1"/>
  <c r="L26" i="4"/>
  <c r="K9" i="4"/>
  <c r="K8" i="4" s="1"/>
  <c r="K7" i="4" s="1"/>
  <c r="L8" i="4"/>
  <c r="L7" i="4" s="1"/>
  <c r="L82" i="4"/>
  <c r="K83" i="4"/>
  <c r="K82" i="4" s="1"/>
  <c r="O93" i="4"/>
  <c r="K93" i="4"/>
  <c r="L77" i="4"/>
  <c r="K78" i="4"/>
  <c r="K77" i="4" s="1"/>
  <c r="K60" i="4" s="1"/>
  <c r="K50" i="4"/>
  <c r="K49" i="4" s="1"/>
  <c r="K48" i="4" s="1"/>
  <c r="L49" i="4"/>
  <c r="K45" i="4"/>
  <c r="K44" i="4" s="1"/>
  <c r="L44" i="4"/>
  <c r="AN29" i="4"/>
  <c r="L17" i="4"/>
  <c r="T96" i="4"/>
  <c r="AN96" i="4" s="1"/>
  <c r="AN99" i="4"/>
  <c r="Y97" i="1"/>
  <c r="T105" i="1"/>
  <c r="X105" i="1"/>
  <c r="Y105" i="1"/>
  <c r="AP5" i="1"/>
  <c r="AN101" i="1"/>
  <c r="P49" i="1"/>
  <c r="Y17" i="1"/>
  <c r="X17" i="1"/>
  <c r="X7" i="1" s="1"/>
  <c r="X8" i="1"/>
  <c r="T8" i="1"/>
  <c r="L27" i="1"/>
  <c r="L15" i="1"/>
  <c r="L14" i="1"/>
  <c r="L13" i="1"/>
  <c r="L12" i="1"/>
  <c r="L11" i="1"/>
  <c r="K47" i="4" l="1"/>
  <c r="K29" i="4"/>
  <c r="K96" i="4" s="1"/>
  <c r="K39" i="4"/>
  <c r="L48" i="4"/>
  <c r="L39" i="4"/>
  <c r="L60" i="4"/>
  <c r="M74" i="1"/>
  <c r="K74" i="1" s="1"/>
  <c r="AN74" i="1"/>
  <c r="L47" i="4" l="1"/>
  <c r="L29" i="4" s="1"/>
  <c r="L96" i="4" s="1"/>
  <c r="O74" i="1"/>
  <c r="M10" i="1"/>
  <c r="K10" i="1" l="1"/>
  <c r="L10" i="1"/>
  <c r="O10" i="1"/>
  <c r="AI48" i="1" l="1"/>
  <c r="AG48" i="1"/>
  <c r="AC48" i="1"/>
  <c r="AB48" i="1"/>
  <c r="Y48" i="1"/>
  <c r="Y98" i="1" s="1"/>
  <c r="X48" i="1"/>
  <c r="U48" i="1"/>
  <c r="T48" i="1"/>
  <c r="M62" i="1"/>
  <c r="M61" i="1" s="1"/>
  <c r="AA82" i="1"/>
  <c r="AB105" i="1"/>
  <c r="AC105" i="1"/>
  <c r="AI105" i="1"/>
  <c r="AG105" i="1"/>
  <c r="U57" i="1"/>
  <c r="T57" i="1"/>
  <c r="U105" i="1"/>
  <c r="T66" i="1"/>
  <c r="Y57" i="1"/>
  <c r="X57" i="1"/>
  <c r="AN58" i="1"/>
  <c r="M58" i="1"/>
  <c r="O58" i="1" s="1"/>
  <c r="V82" i="1"/>
  <c r="W82" i="1"/>
  <c r="X82" i="1"/>
  <c r="Y82" i="1"/>
  <c r="Z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V61" i="1"/>
  <c r="W61" i="1"/>
  <c r="X61" i="1"/>
  <c r="Y61" i="1"/>
  <c r="Z61" i="1"/>
  <c r="AA61" i="1"/>
  <c r="AB61" i="1"/>
  <c r="AC61" i="1"/>
  <c r="AD61" i="1"/>
  <c r="AD60" i="1" s="1"/>
  <c r="AD99" i="1" s="1"/>
  <c r="AE61" i="1"/>
  <c r="AF61" i="1"/>
  <c r="AG61" i="1"/>
  <c r="AH61" i="1"/>
  <c r="AI61" i="1"/>
  <c r="AJ61" i="1"/>
  <c r="AK61" i="1"/>
  <c r="AL61" i="1"/>
  <c r="AM61" i="1"/>
  <c r="T82" i="1"/>
  <c r="AN84" i="1"/>
  <c r="M84" i="1"/>
  <c r="O84" i="1" s="1"/>
  <c r="T61" i="1"/>
  <c r="U77" i="1"/>
  <c r="T77" i="1"/>
  <c r="U72" i="1"/>
  <c r="T72" i="1"/>
  <c r="U66" i="1"/>
  <c r="U82" i="1"/>
  <c r="AN83" i="1"/>
  <c r="M83" i="1"/>
  <c r="O83" i="1" s="1"/>
  <c r="AN76" i="1"/>
  <c r="M76" i="1"/>
  <c r="AN75" i="1"/>
  <c r="M75" i="1"/>
  <c r="O75" i="1" s="1"/>
  <c r="AN73" i="1"/>
  <c r="M73" i="1"/>
  <c r="O73" i="1" s="1"/>
  <c r="O72" i="1" s="1"/>
  <c r="S72" i="1"/>
  <c r="R72" i="1"/>
  <c r="Q72" i="1"/>
  <c r="P72" i="1"/>
  <c r="N72" i="1"/>
  <c r="AN81" i="1"/>
  <c r="M81" i="1"/>
  <c r="O81" i="1" s="1"/>
  <c r="AN80" i="1"/>
  <c r="M80" i="1"/>
  <c r="O80" i="1" s="1"/>
  <c r="AN79" i="1"/>
  <c r="M79" i="1"/>
  <c r="O79" i="1" s="1"/>
  <c r="AN78" i="1"/>
  <c r="M78" i="1"/>
  <c r="O78" i="1" s="1"/>
  <c r="O77" i="1" s="1"/>
  <c r="S77" i="1"/>
  <c r="R77" i="1"/>
  <c r="Q77" i="1"/>
  <c r="P77" i="1"/>
  <c r="N77" i="1"/>
  <c r="AN69" i="1"/>
  <c r="M69" i="1"/>
  <c r="O69" i="1" s="1"/>
  <c r="AN67" i="1"/>
  <c r="M67" i="1"/>
  <c r="O67" i="1" s="1"/>
  <c r="AB40" i="1"/>
  <c r="AN42" i="1"/>
  <c r="M42" i="1"/>
  <c r="O42" i="1" s="1"/>
  <c r="W60" i="1" l="1"/>
  <c r="O76" i="1"/>
  <c r="L76" i="1"/>
  <c r="AN77" i="1"/>
  <c r="AE60" i="1"/>
  <c r="AE99" i="1" s="1"/>
  <c r="AN82" i="1"/>
  <c r="V60" i="1"/>
  <c r="M72" i="1"/>
  <c r="M77" i="1"/>
  <c r="L58" i="1"/>
  <c r="T60" i="1"/>
  <c r="T47" i="1" s="1"/>
  <c r="L84" i="1"/>
  <c r="K84" i="1" s="1"/>
  <c r="K80" i="1"/>
  <c r="K75" i="1"/>
  <c r="AN72" i="1"/>
  <c r="L83" i="1"/>
  <c r="L73" i="1"/>
  <c r="K76" i="1"/>
  <c r="L78" i="1"/>
  <c r="K79" i="1"/>
  <c r="L81" i="1"/>
  <c r="K81" i="1" s="1"/>
  <c r="K69" i="1"/>
  <c r="L42" i="1"/>
  <c r="K42" i="1" s="1"/>
  <c r="K40" i="1" s="1"/>
  <c r="K58" i="1" l="1"/>
  <c r="L72" i="1"/>
  <c r="K83" i="1"/>
  <c r="L77" i="1"/>
  <c r="K67" i="1"/>
  <c r="K73" i="1"/>
  <c r="K72" i="1" s="1"/>
  <c r="K78" i="1"/>
  <c r="K77" i="1" s="1"/>
  <c r="AO5" i="1"/>
  <c r="BA16" i="3" l="1"/>
  <c r="BA15" i="3"/>
  <c r="BB15" i="3" s="1"/>
  <c r="BA13" i="3"/>
  <c r="BB13" i="3" s="1"/>
  <c r="BA14" i="3"/>
  <c r="BB14" i="3" s="1"/>
  <c r="BA12" i="3"/>
  <c r="BB12" i="3" s="1"/>
  <c r="BB16" i="3" l="1"/>
  <c r="BB18" i="3" s="1"/>
  <c r="N44" i="1" l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B39" i="1" s="1"/>
  <c r="AC44" i="1"/>
  <c r="AD44" i="1"/>
  <c r="AE44" i="1"/>
  <c r="AF44" i="1"/>
  <c r="AG44" i="1"/>
  <c r="AH44" i="1"/>
  <c r="AI44" i="1"/>
  <c r="AJ44" i="1"/>
  <c r="AK44" i="1"/>
  <c r="AL44" i="1"/>
  <c r="AM44" i="1"/>
  <c r="N40" i="1"/>
  <c r="P40" i="1"/>
  <c r="Q40" i="1"/>
  <c r="R40" i="1"/>
  <c r="S40" i="1"/>
  <c r="T40" i="1"/>
  <c r="U40" i="1"/>
  <c r="V40" i="1"/>
  <c r="W40" i="1"/>
  <c r="X40" i="1"/>
  <c r="Y40" i="1"/>
  <c r="Z40" i="1"/>
  <c r="AA40" i="1"/>
  <c r="AC40" i="1"/>
  <c r="AD40" i="1"/>
  <c r="AD39" i="1" s="1"/>
  <c r="AE40" i="1"/>
  <c r="AF40" i="1"/>
  <c r="AF39" i="1" s="1"/>
  <c r="AG40" i="1"/>
  <c r="AH40" i="1"/>
  <c r="AH39" i="1" s="1"/>
  <c r="AI40" i="1"/>
  <c r="AJ40" i="1"/>
  <c r="AJ39" i="1" s="1"/>
  <c r="AK40" i="1"/>
  <c r="AL40" i="1"/>
  <c r="AL39" i="1" s="1"/>
  <c r="AM40" i="1"/>
  <c r="Q39" i="1"/>
  <c r="N36" i="1"/>
  <c r="P36" i="1"/>
  <c r="Q36" i="1"/>
  <c r="R36" i="1"/>
  <c r="S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T36" i="1"/>
  <c r="N31" i="1"/>
  <c r="P31" i="1"/>
  <c r="Q31" i="1"/>
  <c r="Q30" i="1" s="1"/>
  <c r="R31" i="1"/>
  <c r="S31" i="1"/>
  <c r="S30" i="1" s="1"/>
  <c r="T31" i="1"/>
  <c r="U31" i="1"/>
  <c r="U30" i="1" s="1"/>
  <c r="V31" i="1"/>
  <c r="W31" i="1"/>
  <c r="W30" i="1" s="1"/>
  <c r="X31" i="1"/>
  <c r="Y31" i="1"/>
  <c r="Y30" i="1" s="1"/>
  <c r="Z31" i="1"/>
  <c r="AA31" i="1"/>
  <c r="AA30" i="1" s="1"/>
  <c r="AC31" i="1"/>
  <c r="AD31" i="1"/>
  <c r="AE31" i="1"/>
  <c r="AF31" i="1"/>
  <c r="AG31" i="1"/>
  <c r="AH31" i="1"/>
  <c r="AI31" i="1"/>
  <c r="AI30" i="1" s="1"/>
  <c r="AJ31" i="1"/>
  <c r="AK31" i="1"/>
  <c r="AL31" i="1"/>
  <c r="AM31" i="1"/>
  <c r="AB31" i="1"/>
  <c r="X30" i="1"/>
  <c r="U61" i="1"/>
  <c r="U60" i="1" s="1"/>
  <c r="X39" i="1" l="1"/>
  <c r="AM30" i="1"/>
  <c r="AE30" i="1"/>
  <c r="Z39" i="1"/>
  <c r="V39" i="1"/>
  <c r="T39" i="1"/>
  <c r="R39" i="1"/>
  <c r="P39" i="1"/>
  <c r="AK30" i="1"/>
  <c r="AG30" i="1"/>
  <c r="AC30" i="1"/>
  <c r="N39" i="1"/>
  <c r="T30" i="1"/>
  <c r="Z30" i="1"/>
  <c r="V30" i="1"/>
  <c r="AM39" i="1"/>
  <c r="AK39" i="1"/>
  <c r="AI39" i="1"/>
  <c r="AG39" i="1"/>
  <c r="AE39" i="1"/>
  <c r="AC39" i="1"/>
  <c r="AA39" i="1"/>
  <c r="Y39" i="1"/>
  <c r="W39" i="1"/>
  <c r="U39" i="1"/>
  <c r="U98" i="1" s="1"/>
  <c r="S39" i="1"/>
  <c r="R30" i="1"/>
  <c r="P30" i="1"/>
  <c r="AB30" i="1"/>
  <c r="AL30" i="1"/>
  <c r="AJ30" i="1"/>
  <c r="AH30" i="1"/>
  <c r="AF30" i="1"/>
  <c r="AD30" i="1"/>
  <c r="V105" i="1"/>
  <c r="W105" i="1"/>
  <c r="Z105" i="1"/>
  <c r="AA105" i="1"/>
  <c r="AD105" i="1"/>
  <c r="AE105" i="1"/>
  <c r="AF105" i="1"/>
  <c r="AH105" i="1"/>
  <c r="AN63" i="1"/>
  <c r="M63" i="1"/>
  <c r="O63" i="1" s="1"/>
  <c r="AN37" i="1"/>
  <c r="M37" i="1"/>
  <c r="AN56" i="1"/>
  <c r="M56" i="1"/>
  <c r="O56" i="1" s="1"/>
  <c r="AN55" i="1"/>
  <c r="M55" i="1"/>
  <c r="O55" i="1" s="1"/>
  <c r="AN54" i="1"/>
  <c r="M54" i="1"/>
  <c r="O54" i="1" s="1"/>
  <c r="AC98" i="1" l="1"/>
  <c r="T98" i="1"/>
  <c r="T29" i="1"/>
  <c r="O37" i="1"/>
  <c r="L37" i="1"/>
  <c r="K37" i="1" s="1"/>
  <c r="M36" i="1"/>
  <c r="K63" i="1"/>
  <c r="L56" i="1"/>
  <c r="K56" i="1" s="1"/>
  <c r="L55" i="1"/>
  <c r="K55" i="1" s="1"/>
  <c r="L54" i="1"/>
  <c r="K54" i="1" s="1"/>
  <c r="AN103" i="1"/>
  <c r="AN104" i="1"/>
  <c r="AN102" i="1"/>
  <c r="Q61" i="1"/>
  <c r="L36" i="1" l="1"/>
  <c r="O36" i="1"/>
  <c r="K36" i="1"/>
  <c r="Z48" i="1"/>
  <c r="AI98" i="1"/>
  <c r="AA48" i="1"/>
  <c r="AN32" i="1"/>
  <c r="AN33" i="1"/>
  <c r="AN34" i="1"/>
  <c r="AN35" i="1"/>
  <c r="AN36" i="1"/>
  <c r="AN40" i="1"/>
  <c r="AN41" i="1"/>
  <c r="AN43" i="1"/>
  <c r="AN44" i="1"/>
  <c r="AN45" i="1"/>
  <c r="AN50" i="1"/>
  <c r="AN51" i="1"/>
  <c r="AN52" i="1"/>
  <c r="AN53" i="1"/>
  <c r="AN59" i="1"/>
  <c r="AN62" i="1"/>
  <c r="AN64" i="1"/>
  <c r="AN65" i="1"/>
  <c r="AN68" i="1"/>
  <c r="AN70" i="1"/>
  <c r="AN71" i="1"/>
  <c r="AN85" i="1"/>
  <c r="AN86" i="1"/>
  <c r="AN87" i="1"/>
  <c r="AN88" i="1"/>
  <c r="AN89" i="1"/>
  <c r="AN91" i="1"/>
  <c r="AN92" i="1"/>
  <c r="AN94" i="1"/>
  <c r="AN95" i="1"/>
  <c r="AN18" i="1"/>
  <c r="AN27" i="1"/>
  <c r="AN24" i="1"/>
  <c r="AN23" i="1"/>
  <c r="AN22" i="1"/>
  <c r="AN21" i="1"/>
  <c r="AN20" i="1"/>
  <c r="AN19" i="1"/>
  <c r="AN9" i="1"/>
  <c r="AN11" i="1"/>
  <c r="AN12" i="1"/>
  <c r="AN13" i="1"/>
  <c r="AN14" i="1"/>
  <c r="AN15" i="1"/>
  <c r="AM48" i="1"/>
  <c r="AL48" i="1"/>
  <c r="AK48" i="1"/>
  <c r="AJ48" i="1"/>
  <c r="AH48" i="1"/>
  <c r="AG98" i="1"/>
  <c r="AH60" i="1"/>
  <c r="AI60" i="1"/>
  <c r="AJ60" i="1"/>
  <c r="AK60" i="1"/>
  <c r="AL60" i="1"/>
  <c r="AM60" i="1"/>
  <c r="AG60" i="1"/>
  <c r="AH98" i="1" l="1"/>
  <c r="AN31" i="1"/>
  <c r="AJ90" i="1"/>
  <c r="AC57" i="1"/>
  <c r="AD57" i="1"/>
  <c r="AE57" i="1"/>
  <c r="AF57" i="1"/>
  <c r="AG57" i="1"/>
  <c r="AH57" i="1"/>
  <c r="AI57" i="1"/>
  <c r="AJ57" i="1"/>
  <c r="AK57" i="1"/>
  <c r="AL57" i="1"/>
  <c r="AM57" i="1"/>
  <c r="AB98" i="1"/>
  <c r="AD48" i="1"/>
  <c r="AE48" i="1"/>
  <c r="AF48" i="1"/>
  <c r="AC7" i="1"/>
  <c r="AC97" i="1" s="1"/>
  <c r="X98" i="1"/>
  <c r="V48" i="1"/>
  <c r="W48" i="1"/>
  <c r="Z90" i="1"/>
  <c r="Z60" i="1"/>
  <c r="Z57" i="1"/>
  <c r="Z26" i="1"/>
  <c r="Z17" i="1"/>
  <c r="Z8" i="1"/>
  <c r="AN48" i="1" l="1"/>
  <c r="AN98" i="1"/>
  <c r="AI47" i="1"/>
  <c r="AI29" i="1" s="1"/>
  <c r="AL47" i="1"/>
  <c r="AL29" i="1" s="1"/>
  <c r="AG47" i="1"/>
  <c r="AG29" i="1" s="1"/>
  <c r="AJ47" i="1"/>
  <c r="AJ29" i="1" s="1"/>
  <c r="AM47" i="1"/>
  <c r="AM29" i="1" s="1"/>
  <c r="AK47" i="1"/>
  <c r="AK29" i="1" s="1"/>
  <c r="AH47" i="1" l="1"/>
  <c r="AH29" i="1" s="1"/>
  <c r="Z99" i="1"/>
  <c r="Z47" i="1"/>
  <c r="Z29" i="1" s="1"/>
  <c r="AJ99" i="1"/>
  <c r="Y60" i="1" l="1"/>
  <c r="AK100" i="1" l="1"/>
  <c r="AN100" i="1" s="1"/>
  <c r="AC60" i="1"/>
  <c r="AN5" i="1"/>
  <c r="AC47" i="1" l="1"/>
  <c r="AC29" i="1" s="1"/>
  <c r="AD47" i="1"/>
  <c r="AD29" i="1" s="1"/>
  <c r="X90" i="1"/>
  <c r="Y90" i="1"/>
  <c r="AA90" i="1"/>
  <c r="AB90" i="1"/>
  <c r="AF90" i="1"/>
  <c r="AG90" i="1"/>
  <c r="AH90" i="1"/>
  <c r="AI90" i="1"/>
  <c r="AK90" i="1"/>
  <c r="AL90" i="1"/>
  <c r="AM90" i="1"/>
  <c r="T90" i="1"/>
  <c r="U90" i="1"/>
  <c r="V90" i="1"/>
  <c r="W90" i="1"/>
  <c r="M91" i="1"/>
  <c r="O91" i="1" s="1"/>
  <c r="M89" i="1"/>
  <c r="K89" i="1" s="1"/>
  <c r="N96" i="1"/>
  <c r="AM93" i="1"/>
  <c r="AN93" i="1" s="1"/>
  <c r="AH8" i="1"/>
  <c r="AI8" i="1"/>
  <c r="AK8" i="1"/>
  <c r="AL8" i="1"/>
  <c r="AH17" i="1"/>
  <c r="AI17" i="1"/>
  <c r="AK17" i="1"/>
  <c r="AL17" i="1"/>
  <c r="AH26" i="1"/>
  <c r="AI26" i="1"/>
  <c r="AK26" i="1"/>
  <c r="AL26" i="1"/>
  <c r="M95" i="1"/>
  <c r="O95" i="1" s="1"/>
  <c r="M94" i="1"/>
  <c r="K94" i="1" s="1"/>
  <c r="M92" i="1"/>
  <c r="O92" i="1" s="1"/>
  <c r="M88" i="1"/>
  <c r="M87" i="1"/>
  <c r="M86" i="1"/>
  <c r="M85" i="1"/>
  <c r="M82" i="1" s="1"/>
  <c r="AF60" i="1"/>
  <c r="AB60" i="1"/>
  <c r="AA60" i="1"/>
  <c r="X60" i="1"/>
  <c r="S82" i="1"/>
  <c r="R82" i="1"/>
  <c r="Q82" i="1"/>
  <c r="P82" i="1"/>
  <c r="N82" i="1"/>
  <c r="M71" i="1"/>
  <c r="M70" i="1"/>
  <c r="M68" i="1"/>
  <c r="M66" i="1" s="1"/>
  <c r="U47" i="1"/>
  <c r="S66" i="1"/>
  <c r="R66" i="1"/>
  <c r="Q66" i="1"/>
  <c r="N66" i="1"/>
  <c r="M65" i="1"/>
  <c r="M64" i="1"/>
  <c r="S61" i="1"/>
  <c r="R61" i="1"/>
  <c r="P61" i="1"/>
  <c r="N61" i="1"/>
  <c r="N48" i="1"/>
  <c r="P48" i="1"/>
  <c r="Q48" i="1"/>
  <c r="R48" i="1"/>
  <c r="S48" i="1"/>
  <c r="N57" i="1"/>
  <c r="P57" i="1"/>
  <c r="Q57" i="1"/>
  <c r="R57" i="1"/>
  <c r="S57" i="1"/>
  <c r="V57" i="1"/>
  <c r="W57" i="1"/>
  <c r="AA57" i="1"/>
  <c r="AB57" i="1"/>
  <c r="M59" i="1"/>
  <c r="M57" i="1" s="1"/>
  <c r="M52" i="1"/>
  <c r="M53" i="1"/>
  <c r="M51" i="1"/>
  <c r="M50" i="1"/>
  <c r="M45" i="1"/>
  <c r="M43" i="1"/>
  <c r="O43" i="1" s="1"/>
  <c r="M41" i="1"/>
  <c r="N30" i="1"/>
  <c r="M33" i="1"/>
  <c r="L33" i="1" s="1"/>
  <c r="M32" i="1"/>
  <c r="L32" i="1" s="1"/>
  <c r="M35" i="1"/>
  <c r="M34" i="1"/>
  <c r="L34" i="1" s="1"/>
  <c r="AA26" i="1"/>
  <c r="Y26" i="1"/>
  <c r="U17" i="1"/>
  <c r="AA8" i="1"/>
  <c r="Y8" i="1"/>
  <c r="Y7" i="1" s="1"/>
  <c r="V17" i="1"/>
  <c r="W8" i="1"/>
  <c r="V8" i="1"/>
  <c r="R60" i="1" l="1"/>
  <c r="R47" i="1" s="1"/>
  <c r="R29" i="1" s="1"/>
  <c r="R96" i="1" s="1"/>
  <c r="M60" i="1"/>
  <c r="V99" i="1"/>
  <c r="S60" i="1"/>
  <c r="S47" i="1" s="1"/>
  <c r="S29" i="1" s="1"/>
  <c r="S96" i="1" s="1"/>
  <c r="Q60" i="1"/>
  <c r="AA47" i="1"/>
  <c r="AA29" i="1" s="1"/>
  <c r="O35" i="1"/>
  <c r="L35" i="1"/>
  <c r="K35" i="1" s="1"/>
  <c r="O41" i="1"/>
  <c r="O40" i="1" s="1"/>
  <c r="M40" i="1"/>
  <c r="O45" i="1"/>
  <c r="O44" i="1" s="1"/>
  <c r="O39" i="1" s="1"/>
  <c r="M44" i="1"/>
  <c r="M39" i="1" s="1"/>
  <c r="M31" i="1"/>
  <c r="M30" i="1" s="1"/>
  <c r="P60" i="1"/>
  <c r="P47" i="1" s="1"/>
  <c r="P29" i="1" s="1"/>
  <c r="AB47" i="1"/>
  <c r="AB29" i="1" s="1"/>
  <c r="V47" i="1"/>
  <c r="V29" i="1" s="1"/>
  <c r="Q47" i="1"/>
  <c r="Q29" i="1" s="1"/>
  <c r="AN57" i="1"/>
  <c r="AN61" i="1"/>
  <c r="X47" i="1"/>
  <c r="X29" i="1" s="1"/>
  <c r="AN90" i="1"/>
  <c r="M90" i="1"/>
  <c r="O90" i="1" s="1"/>
  <c r="AN30" i="1"/>
  <c r="O59" i="1"/>
  <c r="O57" i="1" s="1"/>
  <c r="L59" i="1"/>
  <c r="L57" i="1" s="1"/>
  <c r="O68" i="1"/>
  <c r="O66" i="1" s="1"/>
  <c r="O64" i="1"/>
  <c r="K64" i="1"/>
  <c r="U29" i="1"/>
  <c r="O86" i="1"/>
  <c r="O53" i="1"/>
  <c r="L53" i="1"/>
  <c r="K53" i="1" s="1"/>
  <c r="O65" i="1"/>
  <c r="L65" i="1"/>
  <c r="K65" i="1" s="1"/>
  <c r="L85" i="1"/>
  <c r="O62" i="1"/>
  <c r="L62" i="1"/>
  <c r="K87" i="1"/>
  <c r="AN39" i="1"/>
  <c r="O50" i="1"/>
  <c r="M49" i="1"/>
  <c r="L50" i="1"/>
  <c r="O52" i="1"/>
  <c r="L52" i="1"/>
  <c r="K52" i="1" s="1"/>
  <c r="AN66" i="1"/>
  <c r="O70" i="1"/>
  <c r="O88" i="1"/>
  <c r="L88" i="1"/>
  <c r="AE47" i="1"/>
  <c r="AE29" i="1" s="1"/>
  <c r="O51" i="1"/>
  <c r="L51" i="1"/>
  <c r="K51" i="1" s="1"/>
  <c r="O71" i="1"/>
  <c r="L71" i="1"/>
  <c r="K71" i="1" s="1"/>
  <c r="Y47" i="1"/>
  <c r="Y29" i="1" s="1"/>
  <c r="W47" i="1"/>
  <c r="W29" i="1" s="1"/>
  <c r="AI7" i="1"/>
  <c r="M93" i="1"/>
  <c r="O93" i="1" s="1"/>
  <c r="AF47" i="1"/>
  <c r="AF29" i="1" s="1"/>
  <c r="O89" i="1"/>
  <c r="N47" i="1"/>
  <c r="K91" i="1"/>
  <c r="K95" i="1"/>
  <c r="K86" i="1"/>
  <c r="K92" i="1"/>
  <c r="O94" i="1"/>
  <c r="O85" i="1"/>
  <c r="O82" i="1" s="1"/>
  <c r="O87" i="1"/>
  <c r="K88" i="1"/>
  <c r="K70" i="1"/>
  <c r="L41" i="1"/>
  <c r="L43" i="1"/>
  <c r="K43" i="1" s="1"/>
  <c r="L45" i="1"/>
  <c r="O33" i="1"/>
  <c r="K32" i="1"/>
  <c r="O32" i="1"/>
  <c r="K34" i="1"/>
  <c r="O34" i="1"/>
  <c r="K31" i="1" l="1"/>
  <c r="L61" i="1"/>
  <c r="O49" i="1"/>
  <c r="O48" i="1" s="1"/>
  <c r="K85" i="1"/>
  <c r="K82" i="1" s="1"/>
  <c r="L82" i="1"/>
  <c r="L66" i="1"/>
  <c r="L40" i="1"/>
  <c r="M48" i="1"/>
  <c r="M47" i="1" s="1"/>
  <c r="K45" i="1"/>
  <c r="K44" i="1" s="1"/>
  <c r="L44" i="1"/>
  <c r="L31" i="1"/>
  <c r="L30" i="1" s="1"/>
  <c r="O31" i="1"/>
  <c r="O30" i="1" s="1"/>
  <c r="K33" i="1"/>
  <c r="AN99" i="1"/>
  <c r="O61" i="1"/>
  <c r="O60" i="1" s="1"/>
  <c r="L49" i="1"/>
  <c r="AN60" i="1"/>
  <c r="AN47" i="1"/>
  <c r="K93" i="1"/>
  <c r="K90" i="1"/>
  <c r="K68" i="1"/>
  <c r="K66" i="1" s="1"/>
  <c r="K59" i="1"/>
  <c r="K57" i="1" s="1"/>
  <c r="K62" i="1"/>
  <c r="K61" i="1" s="1"/>
  <c r="K50" i="1"/>
  <c r="K41" i="1"/>
  <c r="K39" i="1" s="1"/>
  <c r="K30" i="1" l="1"/>
  <c r="K49" i="1"/>
  <c r="K48" i="1" s="1"/>
  <c r="L39" i="1"/>
  <c r="K60" i="1"/>
  <c r="L60" i="1"/>
  <c r="L48" i="1"/>
  <c r="M29" i="1"/>
  <c r="O47" i="1" l="1"/>
  <c r="O29" i="1" s="1"/>
  <c r="AN29" i="1"/>
  <c r="L47" i="1"/>
  <c r="L29" i="1" s="1"/>
  <c r="K47" i="1"/>
  <c r="K29" i="1" s="1"/>
  <c r="K96" i="1" s="1"/>
  <c r="U8" i="1"/>
  <c r="N26" i="1" l="1"/>
  <c r="P26" i="1"/>
  <c r="Q26" i="1"/>
  <c r="R26" i="1"/>
  <c r="S26" i="1"/>
  <c r="T26" i="1"/>
  <c r="W26" i="1"/>
  <c r="X26" i="1"/>
  <c r="AB26" i="1"/>
  <c r="AF26" i="1"/>
  <c r="AG26" i="1"/>
  <c r="AM26" i="1"/>
  <c r="M27" i="1"/>
  <c r="K27" i="1" s="1"/>
  <c r="P17" i="1"/>
  <c r="Q17" i="1"/>
  <c r="R17" i="1"/>
  <c r="S17" i="1"/>
  <c r="T17" i="1"/>
  <c r="W17" i="1"/>
  <c r="AB17" i="1"/>
  <c r="AF17" i="1"/>
  <c r="AG17" i="1"/>
  <c r="AM17" i="1"/>
  <c r="M24" i="1"/>
  <c r="M23" i="1"/>
  <c r="M22" i="1"/>
  <c r="M21" i="1"/>
  <c r="M20" i="1"/>
  <c r="N18" i="1"/>
  <c r="N19" i="1"/>
  <c r="N12" i="1"/>
  <c r="M9" i="1"/>
  <c r="P8" i="1"/>
  <c r="Q8" i="1"/>
  <c r="Q7" i="1" s="1"/>
  <c r="Q96" i="1" s="1"/>
  <c r="R8" i="1"/>
  <c r="S8" i="1"/>
  <c r="AB8" i="1"/>
  <c r="AF8" i="1"/>
  <c r="AG8" i="1"/>
  <c r="AM8" i="1"/>
  <c r="M11" i="1"/>
  <c r="O11" i="1" s="1"/>
  <c r="M13" i="1"/>
  <c r="K13" i="1" s="1"/>
  <c r="M14" i="1"/>
  <c r="O14" i="1" s="1"/>
  <c r="M15" i="1"/>
  <c r="K15" i="1" s="1"/>
  <c r="P7" i="1" l="1"/>
  <c r="P96" i="1" s="1"/>
  <c r="O19" i="1"/>
  <c r="L19" i="1"/>
  <c r="O20" i="1"/>
  <c r="L20" i="1"/>
  <c r="K22" i="1"/>
  <c r="L22" i="1"/>
  <c r="O18" i="1"/>
  <c r="L18" i="1"/>
  <c r="O21" i="1"/>
  <c r="L21" i="1"/>
  <c r="K23" i="1"/>
  <c r="L23" i="1"/>
  <c r="L24" i="1"/>
  <c r="K24" i="1" s="1"/>
  <c r="O9" i="1"/>
  <c r="L9" i="1"/>
  <c r="AG7" i="1"/>
  <c r="AG96" i="1" s="1"/>
  <c r="AB7" i="1"/>
  <c r="X96" i="1"/>
  <c r="AN8" i="1"/>
  <c r="AN17" i="1"/>
  <c r="AN26" i="1"/>
  <c r="O12" i="1"/>
  <c r="K12" i="1"/>
  <c r="U7" i="1"/>
  <c r="T7" i="1"/>
  <c r="O24" i="1"/>
  <c r="K11" i="1"/>
  <c r="O22" i="1"/>
  <c r="K20" i="1"/>
  <c r="K26" i="1"/>
  <c r="M26" i="1"/>
  <c r="L26" i="1"/>
  <c r="K18" i="1"/>
  <c r="M17" i="1"/>
  <c r="O27" i="1"/>
  <c r="N17" i="1"/>
  <c r="O13" i="1"/>
  <c r="K14" i="1"/>
  <c r="K21" i="1"/>
  <c r="O23" i="1"/>
  <c r="K19" i="1"/>
  <c r="N8" i="1"/>
  <c r="O15" i="1"/>
  <c r="M8" i="1"/>
  <c r="AB97" i="1" l="1"/>
  <c r="AB96" i="1"/>
  <c r="T96" i="1"/>
  <c r="U97" i="1"/>
  <c r="X97" i="1"/>
  <c r="O8" i="1"/>
  <c r="L8" i="1"/>
  <c r="T97" i="1"/>
  <c r="AN7" i="1"/>
  <c r="M7" i="1"/>
  <c r="M96" i="1" s="1"/>
  <c r="O17" i="1"/>
  <c r="O26" i="1"/>
  <c r="K17" i="1"/>
  <c r="L17" i="1"/>
  <c r="K9" i="1"/>
  <c r="K8" i="1" s="1"/>
  <c r="AN96" i="1" l="1"/>
  <c r="AN97" i="1"/>
  <c r="O7" i="1"/>
  <c r="O96" i="1" s="1"/>
  <c r="L7" i="1"/>
  <c r="L96" i="1" s="1"/>
  <c r="K7" i="1"/>
</calcChain>
</file>

<file path=xl/sharedStrings.xml><?xml version="1.0" encoding="utf-8"?>
<sst xmlns="http://schemas.openxmlformats.org/spreadsheetml/2006/main" count="1706" uniqueCount="402">
  <si>
    <t>Индекс</t>
  </si>
  <si>
    <t>1</t>
  </si>
  <si>
    <t>1</t>
  </si>
  <si>
    <t>ОУД .00</t>
  </si>
  <si>
    <t>ОУД 01</t>
  </si>
  <si>
    <t>ОУД 02</t>
  </si>
  <si>
    <t>ОУД 03</t>
  </si>
  <si>
    <t>ОУД 04</t>
  </si>
  <si>
    <t>ОУД 05</t>
  </si>
  <si>
    <t>ОУД 06</t>
  </si>
  <si>
    <t>ОУД .07</t>
  </si>
  <si>
    <t>ОУД .08</t>
  </si>
  <si>
    <t>ОУД .09</t>
  </si>
  <si>
    <t>ОУД .10</t>
  </si>
  <si>
    <t>ОУД . 13</t>
  </si>
  <si>
    <t>Наименование                 циклов, дисциплин,      профессиональных модулей,      междисциплинарных курсов, практик.</t>
  </si>
  <si>
    <t>Общие        общеобразовательные учебные дичциплииы</t>
  </si>
  <si>
    <t>Математика</t>
  </si>
  <si>
    <t>История</t>
  </si>
  <si>
    <t>Физическая культура</t>
  </si>
  <si>
    <t>Основы безопасности жизнедеятельности</t>
  </si>
  <si>
    <t>Общеобразовательные учебные дичциплииы по выбору из обязательных предметных областей</t>
  </si>
  <si>
    <t>Информатика</t>
  </si>
  <si>
    <t>Физика</t>
  </si>
  <si>
    <t>Химия</t>
  </si>
  <si>
    <t>Биология</t>
  </si>
  <si>
    <t>Экология</t>
  </si>
  <si>
    <t>Учебная нагрузка обучающихся (час.)</t>
  </si>
  <si>
    <t>самостоятел ьная учебная работа</t>
  </si>
  <si>
    <t>Обязательная аудиторная</t>
  </si>
  <si>
    <t>Всего занятий</t>
  </si>
  <si>
    <t>Базовые ОУП</t>
  </si>
  <si>
    <t>в т.ч.</t>
  </si>
  <si>
    <t>1 курс</t>
  </si>
  <si>
    <t>1 сем.</t>
  </si>
  <si>
    <t>2 сем</t>
  </si>
  <si>
    <t>2 курс</t>
  </si>
  <si>
    <t>3 сем</t>
  </si>
  <si>
    <t>4 сем.</t>
  </si>
  <si>
    <t>3 курс</t>
  </si>
  <si>
    <t>6 сем</t>
  </si>
  <si>
    <t>7 сем</t>
  </si>
  <si>
    <t>максимальная</t>
  </si>
  <si>
    <t>Лабораторные занятия</t>
  </si>
  <si>
    <t>Практические занятия</t>
  </si>
  <si>
    <t>Лекций, уроки</t>
  </si>
  <si>
    <t>Курсовой проект</t>
  </si>
  <si>
    <t>Индивидуальный проект</t>
  </si>
  <si>
    <t>ОУД . 11</t>
  </si>
  <si>
    <t>ОУД . 12</t>
  </si>
  <si>
    <t>Геграфия</t>
  </si>
  <si>
    <t>4 курс</t>
  </si>
  <si>
    <t>8 сем</t>
  </si>
  <si>
    <t>5 сем</t>
  </si>
  <si>
    <t>УД .00</t>
  </si>
  <si>
    <t>Дополнительные учебные дисциплины</t>
  </si>
  <si>
    <t>УД .01</t>
  </si>
  <si>
    <t>Иностранный язык</t>
  </si>
  <si>
    <t>Общий гуманитарный  и социально-экономический цикл</t>
  </si>
  <si>
    <t>ОГСЭ .00</t>
  </si>
  <si>
    <t>ОГСЭ.01</t>
  </si>
  <si>
    <t>Основы философии</t>
  </si>
  <si>
    <t>ОГСЭ.02</t>
  </si>
  <si>
    <t>ОГСЭ.03</t>
  </si>
  <si>
    <t>ОГСЭ.04</t>
  </si>
  <si>
    <t>Обязательная часть</t>
  </si>
  <si>
    <t>Вариативная  часть</t>
  </si>
  <si>
    <t>ОГСЭ.05</t>
  </si>
  <si>
    <t>Математический и общий естественнонаучный цикл</t>
  </si>
  <si>
    <t>ЕН .00</t>
  </si>
  <si>
    <t>ЕН.01</t>
  </si>
  <si>
    <t>ЕН.02</t>
  </si>
  <si>
    <t>Экологические основы природопользования</t>
  </si>
  <si>
    <t>ОП.00</t>
  </si>
  <si>
    <t>ОПД.00</t>
  </si>
  <si>
    <t>Общепрофессиональные дисциплины</t>
  </si>
  <si>
    <t>ОП.01</t>
  </si>
  <si>
    <t>ОП.02</t>
  </si>
  <si>
    <t>Инженерная графика</t>
  </si>
  <si>
    <t>ОП.03</t>
  </si>
  <si>
    <t>ОП.04</t>
  </si>
  <si>
    <t>ОП.05</t>
  </si>
  <si>
    <t>Безопасность жизнедеятельности</t>
  </si>
  <si>
    <t>Охрана труда</t>
  </si>
  <si>
    <t>Правовое обеспечение профессиональной деятельности</t>
  </si>
  <si>
    <t>Профессиональный цикл</t>
  </si>
  <si>
    <t>ОП.06</t>
  </si>
  <si>
    <t>ПМ.00</t>
  </si>
  <si>
    <t>Профессиональный модули</t>
  </si>
  <si>
    <t>ПМ.01</t>
  </si>
  <si>
    <t>МДК.01.01.</t>
  </si>
  <si>
    <t>ПП.01</t>
  </si>
  <si>
    <t>Экзамен квалификационный</t>
  </si>
  <si>
    <t xml:space="preserve">ЭК.01 </t>
  </si>
  <si>
    <t>Производственная практика (по профилю профессии)</t>
  </si>
  <si>
    <t>ПМ.02</t>
  </si>
  <si>
    <t>МДК.02.01.</t>
  </si>
  <si>
    <t>ПМ.03</t>
  </si>
  <si>
    <t>МДК.03.01.</t>
  </si>
  <si>
    <t>Производственная практика (по профилю специальности)</t>
  </si>
  <si>
    <t>ПП.04</t>
  </si>
  <si>
    <t>Выполнение работ по одной или нескольким профессиям рабочих, должностям служащих</t>
  </si>
  <si>
    <t>УП.05</t>
  </si>
  <si>
    <t>ПП.05</t>
  </si>
  <si>
    <t>ЭК.05</t>
  </si>
  <si>
    <t>ПДП.00</t>
  </si>
  <si>
    <t>Производственная практика (преддипломная)</t>
  </si>
  <si>
    <t>ГИА.00</t>
  </si>
  <si>
    <t>Государственная (итоговая) аттестация</t>
  </si>
  <si>
    <t>ГИА.01</t>
  </si>
  <si>
    <t>ГИА.02</t>
  </si>
  <si>
    <t>Экзаменов</t>
  </si>
  <si>
    <t>ВСЕГО</t>
  </si>
  <si>
    <t>Общеобразов цикл</t>
  </si>
  <si>
    <t>Дисциплин и МДК</t>
  </si>
  <si>
    <t>Диф. Зачетов</t>
  </si>
  <si>
    <t>Зачётов</t>
  </si>
  <si>
    <t>ПА.00</t>
  </si>
  <si>
    <t>ПА.01</t>
  </si>
  <si>
    <t>ПА.02</t>
  </si>
  <si>
    <t>Промежуточная аттестация (Общеобразовательный цикл)</t>
  </si>
  <si>
    <t>Промежуточная аттестация</t>
  </si>
  <si>
    <t>Промежуточная аттестация (Профессиональный цикл)</t>
  </si>
  <si>
    <t>Астрономия</t>
  </si>
  <si>
    <t>Итого</t>
  </si>
  <si>
    <t xml:space="preserve">Распределение обязательной нагрузки по курсам и семестрам </t>
  </si>
  <si>
    <t>Консультации на учебную группу ( из расчета 4 часа на 1 человека) в год      1 курс 100 часов; 2 курс 100 часов; 3 курс 100 часов; 4 курс 100 часов (всего 400 часов)</t>
  </si>
  <si>
    <t>Структура программы подготовки специалистов среждего звена (базовый уровень)</t>
  </si>
  <si>
    <t>Общеобразователышьш цикл ОПОП СПО</t>
  </si>
  <si>
    <t>Всего часов обучения по учебным циклам ОПОП ППССЗ</t>
  </si>
  <si>
    <t>дз</t>
  </si>
  <si>
    <t>э</t>
  </si>
  <si>
    <t>3Э9ДЗ</t>
  </si>
  <si>
    <t>номера семестров</t>
  </si>
  <si>
    <t>Э</t>
  </si>
  <si>
    <t>Эк</t>
  </si>
  <si>
    <t>Профильные ОУП</t>
  </si>
  <si>
    <t>Контроль по ФГОС</t>
  </si>
  <si>
    <t>Материаловедение</t>
  </si>
  <si>
    <t>ОП.07</t>
  </si>
  <si>
    <t>ОП.08</t>
  </si>
  <si>
    <t>ОП.09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</si>
  <si>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</si>
  <si>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</si>
  <si>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</si>
  <si>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</si>
  <si>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</si>
  <si>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</si>
  <si>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</si>
  <si>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</si>
  <si>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</si>
  <si>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</si>
  <si>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</si>
  <si>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</si>
  <si>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</si>
  <si>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</si>
  <si>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</si>
  <si>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</si>
  <si>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</si>
  <si>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</si>
  <si>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</si>
  <si>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</si>
  <si>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</si>
  <si>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</si>
  <si>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</si>
  <si>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</si>
  <si>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</si>
  <si>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</si>
  <si>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</si>
  <si>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</si>
  <si>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</si>
  <si>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</si>
  <si>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</si>
  <si>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</si>
  <si>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</si>
  <si>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</si>
  <si>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</si>
  <si>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</si>
  <si>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</si>
  <si>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</si>
  <si>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</si>
  <si>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</si>
  <si>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</si>
  <si>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</si>
  <si>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</si>
  <si>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</si>
  <si>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</si>
  <si>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</si>
  <si>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</si>
  <si>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</si>
  <si>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</si>
  <si>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</si>
  <si>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</si>
  <si>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</si>
  <si>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</si>
  <si>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</si>
  <si>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</si>
  <si>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</si>
  <si>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</si>
  <si>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</si>
  <si>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</si>
  <si>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</si>
  <si>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</si>
  <si>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</si>
  <si>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</si>
  <si>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</si>
  <si>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</si>
  <si>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</si>
  <si>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</si>
  <si>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</si>
  <si>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</si>
  <si>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</si>
  <si>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</si>
  <si>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</si>
  <si>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</si>
  <si>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</si>
  <si>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</si>
  <si>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</si>
  <si>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</si>
  <si>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</si>
  <si>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</si>
  <si>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</si>
  <si>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</si>
  <si>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</si>
  <si>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</si>
  <si>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</si>
  <si>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</si>
  <si>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</si>
  <si>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</si>
  <si>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</si>
  <si>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</si>
  <si>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</si>
  <si>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</si>
  <si>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</si>
  <si>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</si>
  <si>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</si>
  <si>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</si>
  <si>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</si>
  <si>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</si>
  <si>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</si>
  <si>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</si>
  <si>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</si>
  <si>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</si>
  <si>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</si>
  <si>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</si>
  <si>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</si>
  <si>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</si>
  <si>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</si>
  <si>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</si>
  <si>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</si>
  <si>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</si>
  <si>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0</t>
  </si>
  <si>
    <t>D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</si>
  <si>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</si>
  <si>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</si>
  <si>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</si>
  <si>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</si>
  <si>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</si>
  <si>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</si>
  <si>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</si>
  <si>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(итоговая)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</si>
  <si>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</si>
  <si>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</si>
  <si>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</si>
  <si>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</si>
  <si>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</si>
  <si>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Практики</t>
  </si>
  <si>
    <t>ГИА</t>
  </si>
  <si>
    <t>Каникулы</t>
  </si>
  <si>
    <t>Всего</t>
  </si>
  <si>
    <t>Студентов</t>
  </si>
  <si>
    <t>Учебная практика</t>
  </si>
  <si>
    <t>Подго-_x000D_
товка</t>
  </si>
  <si>
    <t>Прове-_x000D_
дение</t>
  </si>
  <si>
    <t>1 сем</t>
  </si>
  <si>
    <t>нед.</t>
  </si>
  <si>
    <t>час. обяз. уч. занятий</t>
  </si>
  <si>
    <t xml:space="preserve">39 </t>
  </si>
  <si>
    <t>1404</t>
  </si>
  <si>
    <t xml:space="preserve">17 </t>
  </si>
  <si>
    <t>612</t>
  </si>
  <si>
    <t xml:space="preserve">22 </t>
  </si>
  <si>
    <t>792</t>
  </si>
  <si>
    <t xml:space="preserve">2 </t>
  </si>
  <si>
    <t xml:space="preserve">11 </t>
  </si>
  <si>
    <t xml:space="preserve">52 </t>
  </si>
  <si>
    <t xml:space="preserve">38 </t>
  </si>
  <si>
    <t>1368</t>
  </si>
  <si>
    <t xml:space="preserve">21 </t>
  </si>
  <si>
    <t>756</t>
  </si>
  <si>
    <t xml:space="preserve">1 </t>
  </si>
  <si>
    <t xml:space="preserve">29 </t>
  </si>
  <si>
    <t>1044</t>
  </si>
  <si>
    <t xml:space="preserve">14 </t>
  </si>
  <si>
    <t>504</t>
  </si>
  <si>
    <t xml:space="preserve">15 </t>
  </si>
  <si>
    <t>540</t>
  </si>
  <si>
    <t xml:space="preserve">5 </t>
  </si>
  <si>
    <t xml:space="preserve">3 </t>
  </si>
  <si>
    <t xml:space="preserve">6 </t>
  </si>
  <si>
    <t xml:space="preserve">10 </t>
  </si>
  <si>
    <t xml:space="preserve">16 </t>
  </si>
  <si>
    <t>576</t>
  </si>
  <si>
    <t>396</t>
  </si>
  <si>
    <t>180</t>
  </si>
  <si>
    <t xml:space="preserve">7 </t>
  </si>
  <si>
    <t xml:space="preserve">4 </t>
  </si>
  <si>
    <t xml:space="preserve">43 </t>
  </si>
  <si>
    <t xml:space="preserve">122 </t>
  </si>
  <si>
    <t>4392</t>
  </si>
  <si>
    <t>2124</t>
  </si>
  <si>
    <t>2268</t>
  </si>
  <si>
    <t xml:space="preserve">12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</si>
  <si>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</si>
  <si>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</si>
  <si>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</si>
  <si>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Курс/программа подготовки</t>
  </si>
  <si>
    <t>Группы</t>
  </si>
  <si>
    <t>Месяц</t>
  </si>
  <si>
    <t>№ нед.</t>
  </si>
  <si>
    <t>27-30</t>
  </si>
  <si>
    <t>31-34</t>
  </si>
  <si>
    <t>чт</t>
  </si>
  <si>
    <t>05.07.17 - 31.07.17</t>
  </si>
  <si>
    <t>1.08.17 - 31.08.17</t>
  </si>
  <si>
    <t>пт</t>
  </si>
  <si>
    <t>сб</t>
  </si>
  <si>
    <t>вс</t>
  </si>
  <si>
    <t>пн</t>
  </si>
  <si>
    <t>вт</t>
  </si>
  <si>
    <t>ср</t>
  </si>
  <si>
    <t>№9 ТОиРАТ</t>
  </si>
  <si>
    <t>уп</t>
  </si>
  <si>
    <t>то</t>
  </si>
  <si>
    <t>в</t>
  </si>
  <si>
    <t>к</t>
  </si>
  <si>
    <t>п</t>
  </si>
  <si>
    <t>№ учебной недели</t>
  </si>
  <si>
    <t>па</t>
  </si>
  <si>
    <t>1 График учебного процесса по специальности 23.02.03 Техническое обслуживание и ремонт автомобильного транспорта</t>
  </si>
  <si>
    <t>График учебного процесса по специальности 23.02.03 Техническое обслуживание и ремонт автомобильного транспорта</t>
  </si>
  <si>
    <t>2.1 План учебного процесса по специальности 29.02.04 "Конструирование, моделирование и технология швейных изделий"</t>
  </si>
  <si>
    <t>ЕН.03</t>
  </si>
  <si>
    <t>Метрология стандартизация и подтверждение качества</t>
  </si>
  <si>
    <t>Специальный рисунок и художественная графика</t>
  </si>
  <si>
    <t>История стилей в костюме</t>
  </si>
  <si>
    <t>Цветоведение</t>
  </si>
  <si>
    <t>Моделирование швейных изделий</t>
  </si>
  <si>
    <t>Конструирование швейных изделий</t>
  </si>
  <si>
    <t>МДК.02.02.</t>
  </si>
  <si>
    <t>Методы конструктивного моделирования швейных изделий:</t>
  </si>
  <si>
    <t>Теоретические основы конструирования швейных изделий</t>
  </si>
  <si>
    <t xml:space="preserve">Учебная практика </t>
  </si>
  <si>
    <t>Поготовка и организация технологических процессов на швейном производстве</t>
  </si>
  <si>
    <t>ПМ.04</t>
  </si>
  <si>
    <t>УП.03.01</t>
  </si>
  <si>
    <t>ПП.03</t>
  </si>
  <si>
    <t>ЭК.03</t>
  </si>
  <si>
    <t>ПП.02</t>
  </si>
  <si>
    <t>ЭК.02</t>
  </si>
  <si>
    <t>МДК.04.01.</t>
  </si>
  <si>
    <t>УП.04.01</t>
  </si>
  <si>
    <t xml:space="preserve">ЭК.04 </t>
  </si>
  <si>
    <t>ПМ.05</t>
  </si>
  <si>
    <t>Организация работы специализированного подразделения швейного производства и управление ею</t>
  </si>
  <si>
    <t>Основы упраления работами специализированного подразделения швейного производства</t>
  </si>
  <si>
    <t>МДК.05.01.</t>
  </si>
  <si>
    <t>Пошив изделий по индивидуальным заказам</t>
  </si>
  <si>
    <t>МДК.05.02.</t>
  </si>
  <si>
    <t>ОУД 07</t>
  </si>
  <si>
    <t>ОУД 08</t>
  </si>
  <si>
    <t xml:space="preserve">Русский язык </t>
  </si>
  <si>
    <t>Литература</t>
  </si>
  <si>
    <t>МДК.05.03.</t>
  </si>
  <si>
    <t>Технология ремонта и обновлений швейных изхделий</t>
  </si>
  <si>
    <t>Основы обработки различных видов одежды</t>
  </si>
  <si>
    <t>Информационные технологии в профессиональной деятельности</t>
  </si>
  <si>
    <t>Основы художественного оформления швейного изделия</t>
  </si>
  <si>
    <t>Устранение дефектов с учетом свойств ткани</t>
  </si>
  <si>
    <t>УП.01.</t>
  </si>
  <si>
    <t>УП.02.</t>
  </si>
  <si>
    <t xml:space="preserve">Государственная итоговая аттестация </t>
  </si>
  <si>
    <t>Защита дипломной работы с 17.06.2020 по 30.06.2020 (всего 2 недели)</t>
  </si>
  <si>
    <t>1Э2дз</t>
  </si>
  <si>
    <t>Выполнение дипломной работы с 20.05.2020 по 16.06.2020 (всего 4 недели)</t>
  </si>
  <si>
    <t>Формы промежуточной аттестации</t>
  </si>
  <si>
    <t xml:space="preserve">Обществознание </t>
  </si>
  <si>
    <t>2 дз</t>
  </si>
  <si>
    <t>Экзаменов (квалификационных)</t>
  </si>
  <si>
    <t>Учебной и производственной практики (по профилю специальности)</t>
  </si>
  <si>
    <t>Выпускная квалификационная работа (дипломный проект)</t>
  </si>
  <si>
    <t>Защита дипломного проекти</t>
  </si>
  <si>
    <t xml:space="preserve">1з </t>
  </si>
  <si>
    <t>1Э1дз</t>
  </si>
  <si>
    <t>1з</t>
  </si>
  <si>
    <t>2Э 7дз</t>
  </si>
  <si>
    <t>1Э 2дз</t>
  </si>
  <si>
    <t>1Э 5дз</t>
  </si>
  <si>
    <t>1дз</t>
  </si>
  <si>
    <t>1з2дз</t>
  </si>
  <si>
    <t>3Э4дз</t>
  </si>
  <si>
    <t>2Э9дз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</si>
</sst>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Black"/>
      <family val="2"/>
      <charset val="204"/>
    </font>
    <font>
      <sz val="12"/>
      <color theme="9" tint="0.39997558519241921"/>
      <name val="Times New Roman"/>
      <family val="1"/>
      <charset val="204"/>
    </font>
    <font>
      <sz val="12"/>
      <color theme="9" tint="0.39997558519241921"/>
      <name val="Arial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i/>
      <sz val="12"/>
      <name val="Arial Cyr"/>
      <family val="2"/>
      <charset val="204"/>
    </font>
    <font>
      <b/>
      <i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indexed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0"/>
      <name val="Arial"/>
      <family val="2"/>
      <charset val="204"/>
    </font>
    <font>
      <b/>
      <sz val="7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lightUp">
        <fgColor indexed="20"/>
        <bgColor indexed="9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/>
    <xf numFmtId="0" fontId="10" fillId="0" borderId="0"/>
  </cellStyleXfs>
  <cellXfs count="924">
    <xf numFmtId="0" fontId="1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3" fillId="4" borderId="36" xfId="0" applyNumberFormat="1" applyFont="1" applyFill="1" applyBorder="1" applyAlignment="1" applyProtection="1">
      <alignment horizontal="center" vertical="top"/>
    </xf>
    <xf numFmtId="0" fontId="3" fillId="0" borderId="36" xfId="0" applyNumberFormat="1" applyFont="1" applyFill="1" applyBorder="1" applyAlignment="1" applyProtection="1">
      <alignment horizontal="center" vertical="top"/>
    </xf>
    <xf numFmtId="0" fontId="3" fillId="0" borderId="50" xfId="0" applyNumberFormat="1" applyFont="1" applyFill="1" applyBorder="1" applyAlignment="1" applyProtection="1">
      <alignment horizontal="center" vertical="top"/>
    </xf>
    <xf numFmtId="0" fontId="3" fillId="0" borderId="31" xfId="0" applyNumberFormat="1" applyFont="1" applyFill="1" applyBorder="1" applyAlignment="1" applyProtection="1">
      <alignment horizontal="center" vertical="top"/>
    </xf>
    <xf numFmtId="0" fontId="3" fillId="0" borderId="56" xfId="0" applyNumberFormat="1" applyFont="1" applyFill="1" applyBorder="1" applyAlignment="1" applyProtection="1">
      <alignment horizontal="center" vertical="top"/>
    </xf>
    <xf numFmtId="0" fontId="3" fillId="0" borderId="50" xfId="0" applyNumberFormat="1" applyFont="1" applyFill="1" applyBorder="1" applyAlignment="1" applyProtection="1">
      <alignment horizontal="center" vertical="top" wrapText="1"/>
    </xf>
    <xf numFmtId="0" fontId="3" fillId="0" borderId="56" xfId="0" applyNumberFormat="1" applyFont="1" applyFill="1" applyBorder="1" applyAlignment="1" applyProtection="1">
      <alignment horizontal="center" vertical="top" wrapText="1"/>
    </xf>
    <xf numFmtId="0" fontId="3" fillId="0" borderId="30" xfId="0" applyNumberFormat="1" applyFont="1" applyFill="1" applyBorder="1" applyAlignment="1" applyProtection="1">
      <alignment horizontal="center" vertical="top" wrapText="1"/>
    </xf>
    <xf numFmtId="0" fontId="3" fillId="0" borderId="27" xfId="0" applyNumberFormat="1" applyFont="1" applyFill="1" applyBorder="1" applyAlignment="1" applyProtection="1">
      <alignment horizontal="center" vertical="top" wrapText="1"/>
    </xf>
    <xf numFmtId="0" fontId="3" fillId="0" borderId="52" xfId="0" applyNumberFormat="1" applyFont="1" applyFill="1" applyBorder="1" applyAlignment="1" applyProtection="1">
      <alignment horizontal="center" vertical="top" wrapText="1"/>
    </xf>
    <xf numFmtId="0" fontId="3" fillId="4" borderId="44" xfId="0" applyNumberFormat="1" applyFont="1" applyFill="1" applyBorder="1" applyAlignment="1" applyProtection="1">
      <alignment horizontal="center" vertical="top"/>
    </xf>
    <xf numFmtId="0" fontId="3" fillId="4" borderId="16" xfId="0" applyNumberFormat="1" applyFont="1" applyFill="1" applyBorder="1" applyAlignment="1" applyProtection="1">
      <alignment horizontal="center" vertical="top"/>
    </xf>
    <xf numFmtId="0" fontId="3" fillId="10" borderId="18" xfId="0" applyNumberFormat="1" applyFont="1" applyFill="1" applyBorder="1" applyAlignment="1" applyProtection="1">
      <alignment horizontal="center" vertical="top"/>
    </xf>
    <xf numFmtId="0" fontId="3" fillId="3" borderId="15" xfId="0" applyNumberFormat="1" applyFont="1" applyFill="1" applyBorder="1" applyAlignment="1" applyProtection="1">
      <alignment horizontal="center" vertical="top"/>
    </xf>
    <xf numFmtId="0" fontId="3" fillId="0" borderId="44" xfId="0" applyNumberFormat="1" applyFont="1" applyFill="1" applyBorder="1" applyAlignment="1" applyProtection="1">
      <alignment horizontal="center" vertical="top"/>
    </xf>
    <xf numFmtId="0" fontId="3" fillId="0" borderId="16" xfId="0" applyNumberFormat="1" applyFont="1" applyFill="1" applyBorder="1" applyAlignment="1" applyProtection="1">
      <alignment horizontal="center" vertical="top"/>
    </xf>
    <xf numFmtId="0" fontId="3" fillId="10" borderId="17" xfId="0" applyNumberFormat="1" applyFont="1" applyFill="1" applyBorder="1" applyAlignment="1" applyProtection="1">
      <alignment horizontal="center" vertical="top"/>
    </xf>
    <xf numFmtId="0" fontId="3" fillId="3" borderId="45" xfId="0" applyNumberFormat="1" applyFont="1" applyFill="1" applyBorder="1" applyAlignment="1" applyProtection="1">
      <alignment horizontal="center" vertical="top"/>
    </xf>
    <xf numFmtId="0" fontId="3" fillId="4" borderId="61" xfId="0" applyNumberFormat="1" applyFont="1" applyFill="1" applyBorder="1" applyAlignment="1" applyProtection="1">
      <alignment horizontal="center" vertical="top"/>
    </xf>
    <xf numFmtId="0" fontId="3" fillId="4" borderId="25" xfId="0" applyNumberFormat="1" applyFont="1" applyFill="1" applyBorder="1" applyAlignment="1" applyProtection="1">
      <alignment horizontal="center" vertical="top"/>
    </xf>
    <xf numFmtId="0" fontId="3" fillId="10" borderId="3" xfId="0" applyNumberFormat="1" applyFont="1" applyFill="1" applyBorder="1" applyAlignment="1" applyProtection="1">
      <alignment horizontal="center" vertical="top"/>
    </xf>
    <xf numFmtId="0" fontId="3" fillId="10" borderId="8" xfId="0" applyNumberFormat="1" applyFont="1" applyFill="1" applyBorder="1" applyAlignment="1" applyProtection="1">
      <alignment horizontal="center" vertical="top"/>
    </xf>
    <xf numFmtId="0" fontId="3" fillId="0" borderId="26" xfId="0" applyNumberFormat="1" applyFont="1" applyFill="1" applyBorder="1" applyAlignment="1" applyProtection="1">
      <alignment horizontal="center" vertical="top"/>
    </xf>
    <xf numFmtId="0" fontId="3" fillId="10" borderId="28" xfId="0" applyNumberFormat="1" applyFont="1" applyFill="1" applyBorder="1" applyAlignment="1" applyProtection="1">
      <alignment horizontal="center" vertical="top"/>
    </xf>
    <xf numFmtId="0" fontId="3" fillId="11" borderId="28" xfId="0" applyNumberFormat="1" applyFont="1" applyFill="1" applyBorder="1" applyAlignment="1" applyProtection="1">
      <alignment horizontal="center" vertical="top"/>
    </xf>
    <xf numFmtId="0" fontId="3" fillId="9" borderId="35" xfId="0" applyNumberFormat="1" applyFont="1" applyFill="1" applyBorder="1" applyAlignment="1" applyProtection="1">
      <alignment horizontal="center" vertical="top"/>
    </xf>
    <xf numFmtId="0" fontId="5" fillId="0" borderId="15" xfId="0" applyNumberFormat="1" applyFont="1" applyFill="1" applyBorder="1" applyAlignment="1" applyProtection="1">
      <alignment vertical="top"/>
    </xf>
    <xf numFmtId="0" fontId="3" fillId="2" borderId="15" xfId="0" applyNumberFormat="1" applyFont="1" applyFill="1" applyBorder="1" applyAlignment="1" applyProtection="1">
      <alignment horizontal="center" vertical="center"/>
    </xf>
    <xf numFmtId="0" fontId="3" fillId="2" borderId="20" xfId="0" applyNumberFormat="1" applyFont="1" applyFill="1" applyBorder="1" applyAlignment="1" applyProtection="1">
      <alignment horizontal="center" vertical="top"/>
    </xf>
    <xf numFmtId="0" fontId="3" fillId="2" borderId="16" xfId="0" applyNumberFormat="1" applyFont="1" applyFill="1" applyBorder="1" applyAlignment="1" applyProtection="1">
      <alignment horizontal="center" vertical="top"/>
    </xf>
    <xf numFmtId="0" fontId="3" fillId="2" borderId="45" xfId="0" applyNumberFormat="1" applyFont="1" applyFill="1" applyBorder="1" applyAlignment="1" applyProtection="1">
      <alignment horizontal="center" vertical="top"/>
    </xf>
    <xf numFmtId="0" fontId="6" fillId="2" borderId="45" xfId="0" applyNumberFormat="1" applyFont="1" applyFill="1" applyBorder="1" applyAlignment="1" applyProtection="1">
      <alignment horizontal="center" vertical="top"/>
    </xf>
    <xf numFmtId="0" fontId="3" fillId="4" borderId="17" xfId="0" applyNumberFormat="1" applyFont="1" applyFill="1" applyBorder="1" applyAlignment="1" applyProtection="1">
      <alignment horizontal="center" vertical="top"/>
    </xf>
    <xf numFmtId="0" fontId="3" fillId="4" borderId="45" xfId="0" applyNumberFormat="1" applyFont="1" applyFill="1" applyBorder="1" applyAlignment="1" applyProtection="1">
      <alignment horizontal="center" vertical="top"/>
    </xf>
    <xf numFmtId="0" fontId="3" fillId="4" borderId="26" xfId="0" applyNumberFormat="1" applyFont="1" applyFill="1" applyBorder="1" applyAlignment="1" applyProtection="1">
      <alignment horizontal="center" vertical="top"/>
    </xf>
    <xf numFmtId="0" fontId="3" fillId="4" borderId="27" xfId="0" applyNumberFormat="1" applyFont="1" applyFill="1" applyBorder="1" applyAlignment="1" applyProtection="1">
      <alignment horizontal="center" vertical="top"/>
    </xf>
    <xf numFmtId="0" fontId="3" fillId="4" borderId="52" xfId="0" applyNumberFormat="1" applyFont="1" applyFill="1" applyBorder="1" applyAlignment="1" applyProtection="1">
      <alignment horizontal="center" vertical="top"/>
    </xf>
    <xf numFmtId="0" fontId="3" fillId="4" borderId="18" xfId="0" applyNumberFormat="1" applyFont="1" applyFill="1" applyBorder="1" applyAlignment="1" applyProtection="1">
      <alignment horizontal="center" vertical="top"/>
    </xf>
    <xf numFmtId="0" fontId="3" fillId="4" borderId="15" xfId="0" applyNumberFormat="1" applyFont="1" applyFill="1" applyBorder="1" applyAlignment="1" applyProtection="1">
      <alignment horizontal="center" vertical="top"/>
    </xf>
    <xf numFmtId="0" fontId="3" fillId="4" borderId="37" xfId="0" applyNumberFormat="1" applyFont="1" applyFill="1" applyBorder="1" applyAlignment="1" applyProtection="1">
      <alignment horizontal="center" vertical="top"/>
    </xf>
    <xf numFmtId="0" fontId="5" fillId="4" borderId="15" xfId="0" applyNumberFormat="1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vertical="top"/>
    </xf>
    <xf numFmtId="0" fontId="5" fillId="0" borderId="15" xfId="0" applyNumberFormat="1" applyFont="1" applyFill="1" applyBorder="1" applyAlignment="1" applyProtection="1">
      <alignment horizontal="left" vertical="top"/>
    </xf>
    <xf numFmtId="1" fontId="3" fillId="0" borderId="16" xfId="0" applyNumberFormat="1" applyFont="1" applyFill="1" applyBorder="1" applyAlignment="1" applyProtection="1">
      <alignment horizontal="center" vertical="top"/>
    </xf>
    <xf numFmtId="1" fontId="3" fillId="0" borderId="45" xfId="0" applyNumberFormat="1" applyFont="1" applyFill="1" applyBorder="1" applyAlignment="1" applyProtection="1">
      <alignment horizontal="center" vertical="top"/>
    </xf>
    <xf numFmtId="0" fontId="3" fillId="0" borderId="17" xfId="0" applyNumberFormat="1" applyFont="1" applyFill="1" applyBorder="1" applyAlignment="1" applyProtection="1">
      <alignment horizontal="center" vertical="top"/>
    </xf>
    <xf numFmtId="0" fontId="3" fillId="0" borderId="18" xfId="0" applyNumberFormat="1" applyFont="1" applyFill="1" applyBorder="1" applyAlignment="1" applyProtection="1">
      <alignment horizontal="center" vertical="top"/>
    </xf>
    <xf numFmtId="1" fontId="3" fillId="4" borderId="36" xfId="0" applyNumberFormat="1" applyFont="1" applyFill="1" applyBorder="1" applyAlignment="1" applyProtection="1">
      <alignment horizontal="center" vertical="top"/>
    </xf>
    <xf numFmtId="1" fontId="3" fillId="0" borderId="36" xfId="0" applyNumberFormat="1" applyFont="1" applyFill="1" applyBorder="1" applyAlignment="1" applyProtection="1">
      <alignment horizontal="center" vertical="top"/>
    </xf>
    <xf numFmtId="1" fontId="3" fillId="4" borderId="16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top"/>
    </xf>
    <xf numFmtId="1" fontId="3" fillId="0" borderId="15" xfId="0" applyNumberFormat="1" applyFont="1" applyFill="1" applyBorder="1" applyAlignment="1" applyProtection="1">
      <alignment vertical="top"/>
    </xf>
    <xf numFmtId="0" fontId="3" fillId="0" borderId="15" xfId="0" applyNumberFormat="1" applyFont="1" applyFill="1" applyBorder="1" applyAlignment="1" applyProtection="1">
      <alignment horizontal="left" vertical="top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16" xfId="0" applyNumberFormat="1" applyFont="1" applyFill="1" applyBorder="1" applyAlignment="1" applyProtection="1">
      <alignment horizontal="left" vertical="center" wrapText="1"/>
    </xf>
    <xf numFmtId="0" fontId="3" fillId="0" borderId="45" xfId="0" applyNumberFormat="1" applyFont="1" applyFill="1" applyBorder="1" applyAlignment="1" applyProtection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0" fontId="4" fillId="0" borderId="18" xfId="0" applyNumberFormat="1" applyFont="1" applyFill="1" applyBorder="1" applyAlignment="1" applyProtection="1">
      <alignment horizontal="left" vertical="top"/>
    </xf>
    <xf numFmtId="1" fontId="3" fillId="0" borderId="20" xfId="0" applyNumberFormat="1" applyFont="1" applyFill="1" applyBorder="1" applyAlignment="1" applyProtection="1">
      <alignment horizontal="center" vertical="top"/>
    </xf>
    <xf numFmtId="1" fontId="3" fillId="0" borderId="17" xfId="0" applyNumberFormat="1" applyFont="1" applyFill="1" applyBorder="1" applyAlignment="1" applyProtection="1">
      <alignment horizontal="center" vertical="top"/>
    </xf>
    <xf numFmtId="1" fontId="3" fillId="0" borderId="18" xfId="0" applyNumberFormat="1" applyFont="1" applyFill="1" applyBorder="1" applyAlignment="1" applyProtection="1">
      <alignment horizontal="center" vertical="top"/>
    </xf>
    <xf numFmtId="1" fontId="3" fillId="4" borderId="17" xfId="0" applyNumberFormat="1" applyFont="1" applyFill="1" applyBorder="1" applyAlignment="1" applyProtection="1">
      <alignment horizontal="center" vertical="top"/>
    </xf>
    <xf numFmtId="1" fontId="3" fillId="4" borderId="45" xfId="0" applyNumberFormat="1" applyFont="1" applyFill="1" applyBorder="1" applyAlignment="1" applyProtection="1">
      <alignment horizontal="center" vertical="top"/>
    </xf>
    <xf numFmtId="0" fontId="5" fillId="0" borderId="43" xfId="0" applyNumberFormat="1" applyFont="1" applyFill="1" applyBorder="1" applyAlignment="1" applyProtection="1">
      <alignment horizontal="left" vertical="top"/>
    </xf>
    <xf numFmtId="0" fontId="5" fillId="0" borderId="43" xfId="0" applyNumberFormat="1" applyFont="1" applyFill="1" applyBorder="1" applyAlignment="1" applyProtection="1">
      <alignment horizontal="justify" vertical="top"/>
    </xf>
    <xf numFmtId="0" fontId="5" fillId="0" borderId="46" xfId="0" applyNumberFormat="1" applyFont="1" applyFill="1" applyBorder="1" applyAlignment="1" applyProtection="1">
      <alignment horizontal="left" vertical="top"/>
    </xf>
    <xf numFmtId="0" fontId="5" fillId="0" borderId="58" xfId="0" applyNumberFormat="1" applyFont="1" applyFill="1" applyBorder="1" applyAlignment="1" applyProtection="1">
      <alignment horizontal="left" vertical="top"/>
    </xf>
    <xf numFmtId="0" fontId="5" fillId="0" borderId="14" xfId="0" applyNumberFormat="1" applyFont="1" applyFill="1" applyBorder="1" applyAlignment="1" applyProtection="1">
      <alignment horizontal="left" vertical="top"/>
    </xf>
    <xf numFmtId="0" fontId="5" fillId="0" borderId="13" xfId="0" applyNumberFormat="1" applyFont="1" applyFill="1" applyBorder="1" applyAlignment="1" applyProtection="1">
      <alignment horizontal="center" vertical="top"/>
    </xf>
    <xf numFmtId="1" fontId="5" fillId="0" borderId="46" xfId="0" applyNumberFormat="1" applyFont="1" applyFill="1" applyBorder="1" applyAlignment="1" applyProtection="1">
      <alignment horizontal="center" vertical="top"/>
    </xf>
    <xf numFmtId="1" fontId="5" fillId="0" borderId="58" xfId="0" applyNumberFormat="1" applyFont="1" applyFill="1" applyBorder="1" applyAlignment="1" applyProtection="1">
      <alignment horizontal="center" vertical="top"/>
    </xf>
    <xf numFmtId="0" fontId="4" fillId="0" borderId="58" xfId="0" applyNumberFormat="1" applyFont="1" applyFill="1" applyBorder="1" applyAlignment="1" applyProtection="1">
      <alignment horizontal="left" vertical="top"/>
    </xf>
    <xf numFmtId="0" fontId="5" fillId="0" borderId="1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5" fillId="4" borderId="62" xfId="0" applyNumberFormat="1" applyFont="1" applyFill="1" applyBorder="1" applyAlignment="1" applyProtection="1">
      <alignment horizontal="center" vertical="top"/>
    </xf>
    <xf numFmtId="0" fontId="5" fillId="4" borderId="46" xfId="0" applyNumberFormat="1" applyFont="1" applyFill="1" applyBorder="1" applyAlignment="1" applyProtection="1">
      <alignment horizontal="center" vertical="top"/>
    </xf>
    <xf numFmtId="0" fontId="5" fillId="4" borderId="4" xfId="0" applyNumberFormat="1" applyFont="1" applyFill="1" applyBorder="1" applyAlignment="1" applyProtection="1">
      <alignment horizontal="center" vertical="top"/>
    </xf>
    <xf numFmtId="0" fontId="5" fillId="4" borderId="58" xfId="0" applyNumberFormat="1" applyFont="1" applyFill="1" applyBorder="1" applyAlignment="1" applyProtection="1">
      <alignment horizontal="center" vertical="top"/>
    </xf>
    <xf numFmtId="0" fontId="5" fillId="0" borderId="62" xfId="0" applyNumberFormat="1" applyFont="1" applyFill="1" applyBorder="1" applyAlignment="1" applyProtection="1">
      <alignment horizontal="center" vertical="top"/>
    </xf>
    <xf numFmtId="0" fontId="5" fillId="0" borderId="46" xfId="0" applyNumberFormat="1" applyFont="1" applyFill="1" applyBorder="1" applyAlignment="1" applyProtection="1">
      <alignment horizontal="center" vertical="top"/>
    </xf>
    <xf numFmtId="0" fontId="5" fillId="0" borderId="58" xfId="0" applyNumberFormat="1" applyFont="1" applyFill="1" applyBorder="1" applyAlignment="1" applyProtection="1">
      <alignment horizontal="center" vertical="top"/>
    </xf>
    <xf numFmtId="0" fontId="4" fillId="4" borderId="62" xfId="0" applyNumberFormat="1" applyFont="1" applyFill="1" applyBorder="1" applyAlignment="1" applyProtection="1">
      <alignment horizontal="left" vertical="top"/>
    </xf>
    <xf numFmtId="0" fontId="4" fillId="4" borderId="46" xfId="0" applyNumberFormat="1" applyFont="1" applyFill="1" applyBorder="1" applyAlignment="1" applyProtection="1">
      <alignment horizontal="left" vertical="top"/>
    </xf>
    <xf numFmtId="0" fontId="4" fillId="4" borderId="4" xfId="0" applyNumberFormat="1" applyFont="1" applyFill="1" applyBorder="1" applyAlignment="1" applyProtection="1">
      <alignment horizontal="left" vertical="top"/>
    </xf>
    <xf numFmtId="0" fontId="4" fillId="4" borderId="58" xfId="0" applyNumberFormat="1" applyFont="1" applyFill="1" applyBorder="1" applyAlignment="1" applyProtection="1">
      <alignment horizontal="left" vertical="top"/>
    </xf>
    <xf numFmtId="0" fontId="4" fillId="0" borderId="46" xfId="0" applyNumberFormat="1" applyFont="1" applyFill="1" applyBorder="1" applyAlignment="1" applyProtection="1">
      <alignment horizontal="left" vertical="top"/>
    </xf>
    <xf numFmtId="0" fontId="4" fillId="0" borderId="13" xfId="0" applyNumberFormat="1" applyFont="1" applyFill="1" applyBorder="1" applyAlignment="1" applyProtection="1">
      <alignment horizontal="left" vertical="top"/>
    </xf>
    <xf numFmtId="0" fontId="4" fillId="0" borderId="4" xfId="0" applyNumberFormat="1" applyFont="1" applyFill="1" applyBorder="1" applyAlignment="1" applyProtection="1">
      <alignment horizontal="left" vertical="top"/>
    </xf>
    <xf numFmtId="1" fontId="5" fillId="0" borderId="43" xfId="0" applyNumberFormat="1" applyFont="1" applyFill="1" applyBorder="1" applyAlignment="1" applyProtection="1">
      <alignment vertical="top"/>
    </xf>
    <xf numFmtId="0" fontId="5" fillId="0" borderId="40" xfId="0" applyNumberFormat="1" applyFont="1" applyFill="1" applyBorder="1" applyAlignment="1" applyProtection="1">
      <alignment horizontal="left" vertical="top"/>
    </xf>
    <xf numFmtId="0" fontId="5" fillId="0" borderId="40" xfId="0" applyNumberFormat="1" applyFont="1" applyFill="1" applyBorder="1" applyAlignment="1" applyProtection="1">
      <alignment horizontal="justify" vertical="top"/>
    </xf>
    <xf numFmtId="0" fontId="5" fillId="0" borderId="47" xfId="0" applyNumberFormat="1" applyFont="1" applyFill="1" applyBorder="1" applyAlignment="1" applyProtection="1">
      <alignment horizontal="left" vertical="top"/>
    </xf>
    <xf numFmtId="0" fontId="5" fillId="0" borderId="48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left" vertical="top"/>
    </xf>
    <xf numFmtId="0" fontId="7" fillId="0" borderId="5" xfId="0" applyNumberFormat="1" applyFont="1" applyFill="1" applyBorder="1" applyAlignment="1" applyProtection="1">
      <alignment horizontal="center" vertical="top"/>
    </xf>
    <xf numFmtId="1" fontId="5" fillId="0" borderId="47" xfId="0" applyNumberFormat="1" applyFont="1" applyFill="1" applyBorder="1" applyAlignment="1" applyProtection="1">
      <alignment horizontal="center" vertical="top"/>
    </xf>
    <xf numFmtId="1" fontId="5" fillId="0" borderId="48" xfId="0" applyNumberFormat="1" applyFont="1" applyFill="1" applyBorder="1" applyAlignment="1" applyProtection="1">
      <alignment horizontal="center" vertical="top"/>
    </xf>
    <xf numFmtId="0" fontId="4" fillId="0" borderId="48" xfId="0" applyNumberFormat="1" applyFont="1" applyFill="1" applyBorder="1" applyAlignment="1" applyProtection="1">
      <alignment horizontal="left" vertical="top"/>
    </xf>
    <xf numFmtId="0" fontId="5" fillId="0" borderId="7" xfId="0" applyNumberFormat="1" applyFont="1" applyFill="1" applyBorder="1" applyAlignment="1" applyProtection="1">
      <alignment horizontal="center" vertical="top"/>
    </xf>
    <xf numFmtId="0" fontId="3" fillId="0" borderId="9" xfId="0" applyNumberFormat="1" applyFont="1" applyFill="1" applyBorder="1" applyAlignment="1" applyProtection="1">
      <alignment horizontal="center" vertical="top" wrapText="1"/>
    </xf>
    <xf numFmtId="0" fontId="5" fillId="0" borderId="9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4" borderId="63" xfId="0" applyNumberFormat="1" applyFont="1" applyFill="1" applyBorder="1" applyAlignment="1" applyProtection="1">
      <alignment horizontal="center" vertical="top"/>
    </xf>
    <xf numFmtId="0" fontId="5" fillId="4" borderId="47" xfId="0" applyNumberFormat="1" applyFont="1" applyFill="1" applyBorder="1" applyAlignment="1" applyProtection="1">
      <alignment horizontal="center" vertical="top"/>
    </xf>
    <xf numFmtId="0" fontId="5" fillId="4" borderId="9" xfId="0" applyNumberFormat="1" applyFont="1" applyFill="1" applyBorder="1" applyAlignment="1" applyProtection="1">
      <alignment horizontal="center" vertical="top"/>
    </xf>
    <xf numFmtId="0" fontId="5" fillId="4" borderId="48" xfId="0" applyNumberFormat="1" applyFont="1" applyFill="1" applyBorder="1" applyAlignment="1" applyProtection="1">
      <alignment horizontal="center" vertical="top"/>
    </xf>
    <xf numFmtId="0" fontId="5" fillId="0" borderId="63" xfId="0" applyNumberFormat="1" applyFont="1" applyFill="1" applyBorder="1" applyAlignment="1" applyProtection="1">
      <alignment horizontal="center" vertical="top"/>
    </xf>
    <xf numFmtId="0" fontId="5" fillId="0" borderId="47" xfId="0" applyNumberFormat="1" applyFont="1" applyFill="1" applyBorder="1" applyAlignment="1" applyProtection="1">
      <alignment horizontal="center" vertical="top"/>
    </xf>
    <xf numFmtId="0" fontId="5" fillId="0" borderId="48" xfId="0" applyNumberFormat="1" applyFont="1" applyFill="1" applyBorder="1" applyAlignment="1" applyProtection="1">
      <alignment horizontal="center" vertical="top"/>
    </xf>
    <xf numFmtId="0" fontId="4" fillId="4" borderId="63" xfId="0" applyNumberFormat="1" applyFont="1" applyFill="1" applyBorder="1" applyAlignment="1" applyProtection="1">
      <alignment horizontal="left" vertical="top"/>
    </xf>
    <xf numFmtId="0" fontId="4" fillId="4" borderId="47" xfId="0" applyNumberFormat="1" applyFont="1" applyFill="1" applyBorder="1" applyAlignment="1" applyProtection="1">
      <alignment horizontal="left" vertical="top"/>
    </xf>
    <xf numFmtId="0" fontId="4" fillId="4" borderId="9" xfId="0" applyNumberFormat="1" applyFont="1" applyFill="1" applyBorder="1" applyAlignment="1" applyProtection="1">
      <alignment horizontal="left" vertical="top"/>
    </xf>
    <xf numFmtId="0" fontId="4" fillId="4" borderId="48" xfId="0" applyNumberFormat="1" applyFont="1" applyFill="1" applyBorder="1" applyAlignment="1" applyProtection="1">
      <alignment horizontal="left" vertical="top"/>
    </xf>
    <xf numFmtId="0" fontId="4" fillId="0" borderId="47" xfId="0" applyNumberFormat="1" applyFont="1" applyFill="1" applyBorder="1" applyAlignment="1" applyProtection="1">
      <alignment horizontal="left" vertical="top"/>
    </xf>
    <xf numFmtId="0" fontId="4" fillId="0" borderId="5" xfId="0" applyNumberFormat="1" applyFont="1" applyFill="1" applyBorder="1" applyAlignment="1" applyProtection="1">
      <alignment horizontal="left" vertical="top"/>
    </xf>
    <xf numFmtId="0" fontId="4" fillId="0" borderId="9" xfId="0" applyNumberFormat="1" applyFont="1" applyFill="1" applyBorder="1" applyAlignment="1" applyProtection="1">
      <alignment horizontal="left" vertical="top"/>
    </xf>
    <xf numFmtId="1" fontId="5" fillId="0" borderId="40" xfId="0" applyNumberFormat="1" applyFont="1" applyFill="1" applyBorder="1" applyAlignment="1" applyProtection="1">
      <alignment vertical="top"/>
    </xf>
    <xf numFmtId="0" fontId="3" fillId="0" borderId="5" xfId="0" applyNumberFormat="1" applyFont="1" applyFill="1" applyBorder="1" applyAlignment="1" applyProtection="1">
      <alignment horizontal="center" vertical="top"/>
    </xf>
    <xf numFmtId="1" fontId="5" fillId="0" borderId="7" xfId="0" applyNumberFormat="1" applyFont="1" applyFill="1" applyBorder="1" applyAlignment="1" applyProtection="1">
      <alignment horizontal="center" vertical="top"/>
    </xf>
    <xf numFmtId="0" fontId="5" fillId="0" borderId="40" xfId="0" applyNumberFormat="1" applyFont="1" applyFill="1" applyBorder="1" applyAlignment="1" applyProtection="1">
      <alignment horizontal="justify" vertical="top" wrapText="1"/>
    </xf>
    <xf numFmtId="0" fontId="4" fillId="0" borderId="55" xfId="0" applyNumberFormat="1" applyFont="1" applyFill="1" applyBorder="1" applyAlignment="1" applyProtection="1">
      <alignment vertical="top"/>
    </xf>
    <xf numFmtId="0" fontId="5" fillId="0" borderId="47" xfId="0" applyNumberFormat="1" applyFont="1" applyFill="1" applyBorder="1" applyAlignment="1" applyProtection="1">
      <alignment horizontal="left" vertical="center" wrapText="1"/>
    </xf>
    <xf numFmtId="0" fontId="5" fillId="0" borderId="48" xfId="0" applyNumberFormat="1" applyFont="1" applyFill="1" applyBorder="1" applyAlignment="1" applyProtection="1">
      <alignment horizontal="left" vertical="center"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6" borderId="42" xfId="0" applyNumberFormat="1" applyFont="1" applyFill="1" applyBorder="1" applyAlignment="1" applyProtection="1">
      <alignment horizontal="left" vertical="top"/>
    </xf>
    <xf numFmtId="0" fontId="5" fillId="6" borderId="42" xfId="0" applyNumberFormat="1" applyFont="1" applyFill="1" applyBorder="1" applyAlignment="1" applyProtection="1">
      <alignment horizontal="justify" vertical="top" wrapText="1"/>
    </xf>
    <xf numFmtId="0" fontId="5" fillId="6" borderId="49" xfId="0" applyNumberFormat="1" applyFont="1" applyFill="1" applyBorder="1" applyAlignment="1" applyProtection="1">
      <alignment horizontal="left" vertical="center" wrapText="1"/>
    </xf>
    <xf numFmtId="0" fontId="5" fillId="6" borderId="57" xfId="0" applyNumberFormat="1" applyFont="1" applyFill="1" applyBorder="1" applyAlignment="1" applyProtection="1">
      <alignment horizontal="left" vertical="center" wrapText="1"/>
    </xf>
    <xf numFmtId="0" fontId="5" fillId="6" borderId="11" xfId="0" applyNumberFormat="1" applyFont="1" applyFill="1" applyBorder="1" applyAlignment="1" applyProtection="1">
      <alignment horizontal="left" vertical="center" wrapText="1"/>
    </xf>
    <xf numFmtId="0" fontId="5" fillId="6" borderId="10" xfId="0" applyNumberFormat="1" applyFont="1" applyFill="1" applyBorder="1" applyAlignment="1" applyProtection="1">
      <alignment horizontal="center" vertical="top"/>
    </xf>
    <xf numFmtId="1" fontId="5" fillId="6" borderId="49" xfId="0" applyNumberFormat="1" applyFont="1" applyFill="1" applyBorder="1" applyAlignment="1" applyProtection="1">
      <alignment horizontal="center" vertical="top"/>
    </xf>
    <xf numFmtId="1" fontId="5" fillId="6" borderId="57" xfId="0" applyNumberFormat="1" applyFont="1" applyFill="1" applyBorder="1" applyAlignment="1" applyProtection="1">
      <alignment horizontal="center" vertical="top"/>
    </xf>
    <xf numFmtId="0" fontId="4" fillId="6" borderId="57" xfId="0" applyNumberFormat="1" applyFont="1" applyFill="1" applyBorder="1" applyAlignment="1" applyProtection="1">
      <alignment horizontal="left" vertical="top"/>
    </xf>
    <xf numFmtId="0" fontId="5" fillId="6" borderId="11" xfId="0" applyNumberFormat="1" applyFont="1" applyFill="1" applyBorder="1" applyAlignment="1" applyProtection="1">
      <alignment horizontal="center" vertical="top"/>
    </xf>
    <xf numFmtId="0" fontId="5" fillId="6" borderId="2" xfId="0" applyNumberFormat="1" applyFont="1" applyFill="1" applyBorder="1" applyAlignment="1" applyProtection="1">
      <alignment horizontal="center" vertical="top"/>
    </xf>
    <xf numFmtId="0" fontId="5" fillId="6" borderId="64" xfId="0" applyNumberFormat="1" applyFont="1" applyFill="1" applyBorder="1" applyAlignment="1" applyProtection="1">
      <alignment horizontal="center" vertical="top"/>
    </xf>
    <xf numFmtId="0" fontId="5" fillId="6" borderId="49" xfId="0" applyNumberFormat="1" applyFont="1" applyFill="1" applyBorder="1" applyAlignment="1" applyProtection="1">
      <alignment horizontal="center" vertical="top"/>
    </xf>
    <xf numFmtId="0" fontId="5" fillId="6" borderId="57" xfId="0" applyNumberFormat="1" applyFont="1" applyFill="1" applyBorder="1" applyAlignment="1" applyProtection="1">
      <alignment horizontal="center" vertical="top"/>
    </xf>
    <xf numFmtId="0" fontId="5" fillId="5" borderId="64" xfId="0" applyNumberFormat="1" applyFont="1" applyFill="1" applyBorder="1" applyAlignment="1" applyProtection="1">
      <alignment horizontal="center" vertical="top"/>
    </xf>
    <xf numFmtId="0" fontId="5" fillId="5" borderId="49" xfId="0" applyNumberFormat="1" applyFont="1" applyFill="1" applyBorder="1" applyAlignment="1" applyProtection="1">
      <alignment horizontal="center" vertical="top"/>
    </xf>
    <xf numFmtId="0" fontId="4" fillId="5" borderId="64" xfId="0" applyNumberFormat="1" applyFont="1" applyFill="1" applyBorder="1" applyAlignment="1" applyProtection="1">
      <alignment horizontal="left" vertical="top"/>
    </xf>
    <xf numFmtId="0" fontId="4" fillId="5" borderId="49" xfId="0" applyNumberFormat="1" applyFont="1" applyFill="1" applyBorder="1" applyAlignment="1" applyProtection="1">
      <alignment horizontal="left" vertical="top"/>
    </xf>
    <xf numFmtId="0" fontId="4" fillId="5" borderId="2" xfId="0" applyNumberFormat="1" applyFont="1" applyFill="1" applyBorder="1" applyAlignment="1" applyProtection="1">
      <alignment horizontal="left" vertical="top"/>
    </xf>
    <xf numFmtId="0" fontId="4" fillId="5" borderId="57" xfId="0" applyNumberFormat="1" applyFont="1" applyFill="1" applyBorder="1" applyAlignment="1" applyProtection="1">
      <alignment horizontal="left" vertical="top"/>
    </xf>
    <xf numFmtId="0" fontId="4" fillId="6" borderId="49" xfId="0" applyNumberFormat="1" applyFont="1" applyFill="1" applyBorder="1" applyAlignment="1" applyProtection="1">
      <alignment horizontal="left" vertical="top"/>
    </xf>
    <xf numFmtId="0" fontId="4" fillId="6" borderId="10" xfId="0" applyNumberFormat="1" applyFont="1" applyFill="1" applyBorder="1" applyAlignment="1" applyProtection="1">
      <alignment horizontal="left" vertical="top"/>
    </xf>
    <xf numFmtId="0" fontId="4" fillId="6" borderId="2" xfId="0" applyNumberFormat="1" applyFont="1" applyFill="1" applyBorder="1" applyAlignment="1" applyProtection="1">
      <alignment horizontal="left" vertical="top"/>
    </xf>
    <xf numFmtId="0" fontId="5" fillId="5" borderId="42" xfId="0" applyNumberFormat="1" applyFont="1" applyFill="1" applyBorder="1" applyAlignment="1" applyProtection="1">
      <alignment vertical="top"/>
    </xf>
    <xf numFmtId="0" fontId="3" fillId="0" borderId="15" xfId="0" applyNumberFormat="1" applyFont="1" applyFill="1" applyBorder="1" applyAlignment="1" applyProtection="1">
      <alignment horizontal="justify" vertical="top" wrapText="1"/>
    </xf>
    <xf numFmtId="0" fontId="3" fillId="0" borderId="16" xfId="0" applyNumberFormat="1" applyFont="1" applyFill="1" applyBorder="1" applyAlignment="1" applyProtection="1">
      <alignment horizontal="left" vertical="top" wrapText="1"/>
    </xf>
    <xf numFmtId="0" fontId="3" fillId="0" borderId="45" xfId="0" applyNumberFormat="1" applyFont="1" applyFill="1" applyBorder="1" applyAlignment="1" applyProtection="1">
      <alignment horizontal="left" vertical="top" wrapText="1"/>
    </xf>
    <xf numFmtId="0" fontId="3" fillId="0" borderId="20" xfId="0" applyNumberFormat="1" applyFont="1" applyFill="1" applyBorder="1" applyAlignment="1" applyProtection="1">
      <alignment horizontal="left" vertical="top" wrapText="1"/>
    </xf>
    <xf numFmtId="0" fontId="7" fillId="0" borderId="13" xfId="0" applyNumberFormat="1" applyFont="1" applyFill="1" applyBorder="1" applyAlignment="1" applyProtection="1">
      <alignment horizontal="center" vertical="top"/>
    </xf>
    <xf numFmtId="1" fontId="5" fillId="0" borderId="14" xfId="0" applyNumberFormat="1" applyFont="1" applyFill="1" applyBorder="1" applyAlignment="1" applyProtection="1">
      <alignment horizontal="center" vertical="top"/>
    </xf>
    <xf numFmtId="1" fontId="3" fillId="0" borderId="43" xfId="0" applyNumberFormat="1" applyFont="1" applyFill="1" applyBorder="1" applyAlignment="1" applyProtection="1">
      <alignment vertical="top"/>
    </xf>
    <xf numFmtId="0" fontId="5" fillId="6" borderId="40" xfId="0" applyNumberFormat="1" applyFont="1" applyFill="1" applyBorder="1" applyAlignment="1" applyProtection="1">
      <alignment horizontal="left" vertical="top"/>
    </xf>
    <xf numFmtId="0" fontId="5" fillId="6" borderId="40" xfId="0" applyNumberFormat="1" applyFont="1" applyFill="1" applyBorder="1" applyAlignment="1" applyProtection="1">
      <alignment horizontal="justify" vertical="top"/>
    </xf>
    <xf numFmtId="0" fontId="5" fillId="6" borderId="47" xfId="0" applyNumberFormat="1" applyFont="1" applyFill="1" applyBorder="1" applyAlignment="1" applyProtection="1">
      <alignment horizontal="left" vertical="top"/>
    </xf>
    <xf numFmtId="0" fontId="5" fillId="6" borderId="48" xfId="0" applyNumberFormat="1" applyFont="1" applyFill="1" applyBorder="1" applyAlignment="1" applyProtection="1">
      <alignment horizontal="left" vertical="top"/>
    </xf>
    <xf numFmtId="0" fontId="5" fillId="6" borderId="7" xfId="0" applyNumberFormat="1" applyFont="1" applyFill="1" applyBorder="1" applyAlignment="1" applyProtection="1">
      <alignment horizontal="left" vertical="top"/>
    </xf>
    <xf numFmtId="0" fontId="3" fillId="6" borderId="5" xfId="0" applyNumberFormat="1" applyFont="1" applyFill="1" applyBorder="1" applyAlignment="1" applyProtection="1">
      <alignment horizontal="center" vertical="top"/>
    </xf>
    <xf numFmtId="1" fontId="5" fillId="6" borderId="47" xfId="0" applyNumberFormat="1" applyFont="1" applyFill="1" applyBorder="1" applyAlignment="1" applyProtection="1">
      <alignment horizontal="center" vertical="top"/>
    </xf>
    <xf numFmtId="1" fontId="5" fillId="6" borderId="48" xfId="0" applyNumberFormat="1" applyFont="1" applyFill="1" applyBorder="1" applyAlignment="1" applyProtection="1">
      <alignment horizontal="center" vertical="top"/>
    </xf>
    <xf numFmtId="0" fontId="4" fillId="6" borderId="48" xfId="0" applyNumberFormat="1" applyFont="1" applyFill="1" applyBorder="1" applyAlignment="1" applyProtection="1">
      <alignment horizontal="left" vertical="top"/>
    </xf>
    <xf numFmtId="0" fontId="5" fillId="6" borderId="7" xfId="0" applyNumberFormat="1" applyFont="1" applyFill="1" applyBorder="1" applyAlignment="1" applyProtection="1">
      <alignment horizontal="center" vertical="top"/>
    </xf>
    <xf numFmtId="0" fontId="5" fillId="6" borderId="9" xfId="0" applyNumberFormat="1" applyFont="1" applyFill="1" applyBorder="1" applyAlignment="1" applyProtection="1">
      <alignment horizontal="center" vertical="top"/>
    </xf>
    <xf numFmtId="0" fontId="5" fillId="6" borderId="5" xfId="0" applyNumberFormat="1" applyFont="1" applyFill="1" applyBorder="1" applyAlignment="1" applyProtection="1">
      <alignment horizontal="center" vertical="top"/>
    </xf>
    <xf numFmtId="0" fontId="5" fillId="6" borderId="63" xfId="0" applyNumberFormat="1" applyFont="1" applyFill="1" applyBorder="1" applyAlignment="1" applyProtection="1">
      <alignment horizontal="center" vertical="top"/>
    </xf>
    <xf numFmtId="0" fontId="5" fillId="6" borderId="47" xfId="0" applyNumberFormat="1" applyFont="1" applyFill="1" applyBorder="1" applyAlignment="1" applyProtection="1">
      <alignment horizontal="center" vertical="top"/>
    </xf>
    <xf numFmtId="0" fontId="5" fillId="6" borderId="48" xfId="0" applyNumberFormat="1" applyFont="1" applyFill="1" applyBorder="1" applyAlignment="1" applyProtection="1">
      <alignment horizontal="center" vertical="top"/>
    </xf>
    <xf numFmtId="0" fontId="4" fillId="6" borderId="63" xfId="0" applyNumberFormat="1" applyFont="1" applyFill="1" applyBorder="1" applyAlignment="1" applyProtection="1">
      <alignment horizontal="left" vertical="top"/>
    </xf>
    <xf numFmtId="0" fontId="4" fillId="6" borderId="47" xfId="0" applyNumberFormat="1" applyFont="1" applyFill="1" applyBorder="1" applyAlignment="1" applyProtection="1">
      <alignment horizontal="left" vertical="top"/>
    </xf>
    <xf numFmtId="0" fontId="4" fillId="6" borderId="9" xfId="0" applyNumberFormat="1" applyFont="1" applyFill="1" applyBorder="1" applyAlignment="1" applyProtection="1">
      <alignment horizontal="left" vertical="top"/>
    </xf>
    <xf numFmtId="0" fontId="4" fillId="6" borderId="5" xfId="0" applyNumberFormat="1" applyFont="1" applyFill="1" applyBorder="1" applyAlignment="1" applyProtection="1">
      <alignment horizontal="left" vertical="top"/>
    </xf>
    <xf numFmtId="0" fontId="5" fillId="6" borderId="40" xfId="0" applyNumberFormat="1" applyFont="1" applyFill="1" applyBorder="1" applyAlignment="1" applyProtection="1">
      <alignment vertical="top"/>
    </xf>
    <xf numFmtId="0" fontId="3" fillId="7" borderId="40" xfId="0" applyNumberFormat="1" applyFont="1" applyFill="1" applyBorder="1" applyAlignment="1" applyProtection="1">
      <alignment horizontal="left" vertical="top"/>
    </xf>
    <xf numFmtId="0" fontId="3" fillId="7" borderId="40" xfId="0" applyNumberFormat="1" applyFont="1" applyFill="1" applyBorder="1" applyAlignment="1" applyProtection="1">
      <alignment horizontal="justify" vertical="top" wrapText="1"/>
    </xf>
    <xf numFmtId="0" fontId="3" fillId="7" borderId="47" xfId="0" applyNumberFormat="1" applyFont="1" applyFill="1" applyBorder="1" applyAlignment="1" applyProtection="1">
      <alignment horizontal="left" vertical="top" wrapText="1"/>
    </xf>
    <xf numFmtId="0" fontId="3" fillId="7" borderId="48" xfId="0" applyNumberFormat="1" applyFont="1" applyFill="1" applyBorder="1" applyAlignment="1" applyProtection="1">
      <alignment horizontal="left" vertical="top" wrapText="1"/>
    </xf>
    <xf numFmtId="0" fontId="3" fillId="7" borderId="7" xfId="0" applyNumberFormat="1" applyFont="1" applyFill="1" applyBorder="1" applyAlignment="1" applyProtection="1">
      <alignment horizontal="left" vertical="top" wrapText="1"/>
    </xf>
    <xf numFmtId="0" fontId="4" fillId="7" borderId="5" xfId="0" applyNumberFormat="1" applyFont="1" applyFill="1" applyBorder="1" applyAlignment="1" applyProtection="1">
      <alignment horizontal="left" vertical="top"/>
    </xf>
    <xf numFmtId="1" fontId="3" fillId="7" borderId="47" xfId="0" applyNumberFormat="1" applyFont="1" applyFill="1" applyBorder="1" applyAlignment="1" applyProtection="1">
      <alignment horizontal="center" vertical="top"/>
    </xf>
    <xf numFmtId="1" fontId="3" fillId="7" borderId="48" xfId="0" applyNumberFormat="1" applyFont="1" applyFill="1" applyBorder="1" applyAlignment="1" applyProtection="1">
      <alignment horizontal="center" vertical="top"/>
    </xf>
    <xf numFmtId="1" fontId="3" fillId="7" borderId="7" xfId="0" applyNumberFormat="1" applyFont="1" applyFill="1" applyBorder="1" applyAlignment="1" applyProtection="1">
      <alignment horizontal="center" vertical="top"/>
    </xf>
    <xf numFmtId="1" fontId="3" fillId="7" borderId="9" xfId="0" applyNumberFormat="1" applyFont="1" applyFill="1" applyBorder="1" applyAlignment="1" applyProtection="1">
      <alignment horizontal="center" vertical="top"/>
    </xf>
    <xf numFmtId="1" fontId="3" fillId="7" borderId="5" xfId="0" applyNumberFormat="1" applyFont="1" applyFill="1" applyBorder="1" applyAlignment="1" applyProtection="1">
      <alignment horizontal="center" vertical="top"/>
    </xf>
    <xf numFmtId="1" fontId="3" fillId="7" borderId="63" xfId="0" applyNumberFormat="1" applyFont="1" applyFill="1" applyBorder="1" applyAlignment="1" applyProtection="1">
      <alignment horizontal="center" vertical="top"/>
    </xf>
    <xf numFmtId="1" fontId="5" fillId="7" borderId="40" xfId="0" applyNumberFormat="1" applyFont="1" applyFill="1" applyBorder="1" applyAlignment="1" applyProtection="1">
      <alignment vertical="top"/>
    </xf>
    <xf numFmtId="0" fontId="5" fillId="6" borderId="42" xfId="0" applyNumberFormat="1" applyFont="1" applyFill="1" applyBorder="1" applyAlignment="1" applyProtection="1">
      <alignment horizontal="justify" vertical="top"/>
    </xf>
    <xf numFmtId="0" fontId="5" fillId="6" borderId="49" xfId="0" applyNumberFormat="1" applyFont="1" applyFill="1" applyBorder="1" applyAlignment="1" applyProtection="1">
      <alignment horizontal="left" vertical="top"/>
    </xf>
    <xf numFmtId="0" fontId="5" fillId="6" borderId="57" xfId="0" applyNumberFormat="1" applyFont="1" applyFill="1" applyBorder="1" applyAlignment="1" applyProtection="1">
      <alignment horizontal="left" vertical="top"/>
    </xf>
    <xf numFmtId="0" fontId="5" fillId="6" borderId="11" xfId="0" applyNumberFormat="1" applyFont="1" applyFill="1" applyBorder="1" applyAlignment="1" applyProtection="1">
      <alignment horizontal="left" vertical="top"/>
    </xf>
    <xf numFmtId="0" fontId="3" fillId="6" borderId="10" xfId="0" applyNumberFormat="1" applyFont="1" applyFill="1" applyBorder="1" applyAlignment="1" applyProtection="1">
      <alignment horizontal="center" vertical="top"/>
    </xf>
    <xf numFmtId="0" fontId="4" fillId="6" borderId="64" xfId="0" applyNumberFormat="1" applyFont="1" applyFill="1" applyBorder="1" applyAlignment="1" applyProtection="1">
      <alignment horizontal="left" vertical="top"/>
    </xf>
    <xf numFmtId="0" fontId="5" fillId="6" borderId="42" xfId="0" applyNumberFormat="1" applyFont="1" applyFill="1" applyBorder="1" applyAlignment="1" applyProtection="1">
      <alignment vertical="top"/>
    </xf>
    <xf numFmtId="0" fontId="3" fillId="8" borderId="15" xfId="0" applyNumberFormat="1" applyFont="1" applyFill="1" applyBorder="1" applyAlignment="1" applyProtection="1">
      <alignment horizontal="left" vertical="top"/>
    </xf>
    <xf numFmtId="0" fontId="3" fillId="8" borderId="15" xfId="0" applyNumberFormat="1" applyFont="1" applyFill="1" applyBorder="1" applyAlignment="1" applyProtection="1">
      <alignment horizontal="justify" vertical="top" wrapText="1"/>
    </xf>
    <xf numFmtId="0" fontId="3" fillId="8" borderId="16" xfId="0" applyNumberFormat="1" applyFont="1" applyFill="1" applyBorder="1" applyAlignment="1" applyProtection="1">
      <alignment horizontal="left" vertical="top" wrapText="1"/>
    </xf>
    <xf numFmtId="0" fontId="3" fillId="8" borderId="45" xfId="0" applyNumberFormat="1" applyFont="1" applyFill="1" applyBorder="1" applyAlignment="1" applyProtection="1">
      <alignment horizontal="left" vertical="top" wrapText="1"/>
    </xf>
    <xf numFmtId="0" fontId="3" fillId="8" borderId="20" xfId="0" applyNumberFormat="1" applyFont="1" applyFill="1" applyBorder="1" applyAlignment="1" applyProtection="1">
      <alignment horizontal="left" vertical="top" wrapText="1"/>
    </xf>
    <xf numFmtId="0" fontId="4" fillId="8" borderId="18" xfId="0" applyNumberFormat="1" applyFont="1" applyFill="1" applyBorder="1" applyAlignment="1" applyProtection="1">
      <alignment horizontal="left" vertical="top"/>
    </xf>
    <xf numFmtId="1" fontId="3" fillId="8" borderId="16" xfId="0" applyNumberFormat="1" applyFont="1" applyFill="1" applyBorder="1" applyAlignment="1" applyProtection="1">
      <alignment horizontal="center" vertical="top"/>
    </xf>
    <xf numFmtId="1" fontId="3" fillId="8" borderId="45" xfId="0" applyNumberFormat="1" applyFont="1" applyFill="1" applyBorder="1" applyAlignment="1" applyProtection="1">
      <alignment horizontal="center" vertical="top"/>
    </xf>
    <xf numFmtId="1" fontId="3" fillId="8" borderId="17" xfId="0" applyNumberFormat="1" applyFont="1" applyFill="1" applyBorder="1" applyAlignment="1" applyProtection="1">
      <alignment horizontal="center" vertical="top"/>
    </xf>
    <xf numFmtId="1" fontId="3" fillId="8" borderId="18" xfId="0" applyNumberFormat="1" applyFont="1" applyFill="1" applyBorder="1" applyAlignment="1" applyProtection="1">
      <alignment horizontal="center" vertical="top"/>
    </xf>
    <xf numFmtId="1" fontId="3" fillId="8" borderId="36" xfId="0" applyNumberFormat="1" applyFont="1" applyFill="1" applyBorder="1" applyAlignment="1" applyProtection="1">
      <alignment horizontal="center" vertical="top"/>
    </xf>
    <xf numFmtId="1" fontId="3" fillId="8" borderId="15" xfId="0" applyNumberFormat="1" applyFont="1" applyFill="1" applyBorder="1" applyAlignment="1" applyProtection="1">
      <alignment vertical="top"/>
    </xf>
    <xf numFmtId="0" fontId="5" fillId="0" borderId="40" xfId="1" applyFont="1" applyBorder="1" applyAlignment="1">
      <alignment horizontal="left"/>
    </xf>
    <xf numFmtId="0" fontId="5" fillId="0" borderId="40" xfId="1" applyFont="1" applyBorder="1" applyAlignment="1">
      <alignment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4" borderId="63" xfId="0" applyNumberFormat="1" applyFont="1" applyFill="1" applyBorder="1" applyAlignment="1" applyProtection="1">
      <alignment horizontal="center" vertical="center"/>
    </xf>
    <xf numFmtId="0" fontId="5" fillId="4" borderId="47" xfId="0" applyNumberFormat="1" applyFont="1" applyFill="1" applyBorder="1" applyAlignment="1" applyProtection="1">
      <alignment horizontal="center" vertical="center"/>
    </xf>
    <xf numFmtId="0" fontId="5" fillId="4" borderId="9" xfId="0" applyNumberFormat="1" applyFont="1" applyFill="1" applyBorder="1" applyAlignment="1" applyProtection="1">
      <alignment horizontal="center" vertical="center"/>
    </xf>
    <xf numFmtId="0" fontId="5" fillId="4" borderId="48" xfId="0" applyNumberFormat="1" applyFont="1" applyFill="1" applyBorder="1" applyAlignment="1" applyProtection="1">
      <alignment horizontal="center" vertical="center"/>
    </xf>
    <xf numFmtId="0" fontId="5" fillId="0" borderId="63" xfId="0" applyNumberFormat="1" applyFont="1" applyFill="1" applyBorder="1" applyAlignment="1" applyProtection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/>
    </xf>
    <xf numFmtId="0" fontId="5" fillId="0" borderId="48" xfId="0" applyNumberFormat="1" applyFont="1" applyFill="1" applyBorder="1" applyAlignment="1" applyProtection="1">
      <alignment horizontal="center" vertical="center"/>
    </xf>
    <xf numFmtId="0" fontId="3" fillId="3" borderId="40" xfId="0" applyNumberFormat="1" applyFont="1" applyFill="1" applyBorder="1" applyAlignment="1" applyProtection="1">
      <alignment horizontal="left" vertical="top"/>
    </xf>
    <xf numFmtId="0" fontId="3" fillId="3" borderId="40" xfId="0" applyNumberFormat="1" applyFont="1" applyFill="1" applyBorder="1" applyAlignment="1" applyProtection="1">
      <alignment horizontal="justify" vertical="top" wrapText="1"/>
    </xf>
    <xf numFmtId="0" fontId="3" fillId="3" borderId="47" xfId="0" applyNumberFormat="1" applyFont="1" applyFill="1" applyBorder="1" applyAlignment="1" applyProtection="1">
      <alignment horizontal="left" vertical="top" wrapText="1"/>
    </xf>
    <xf numFmtId="0" fontId="3" fillId="3" borderId="48" xfId="0" applyNumberFormat="1" applyFont="1" applyFill="1" applyBorder="1" applyAlignment="1" applyProtection="1">
      <alignment horizontal="left" vertical="top" wrapText="1"/>
    </xf>
    <xf numFmtId="0" fontId="3" fillId="3" borderId="7" xfId="0" applyNumberFormat="1" applyFont="1" applyFill="1" applyBorder="1" applyAlignment="1" applyProtection="1">
      <alignment horizontal="left" vertical="top" wrapText="1"/>
    </xf>
    <xf numFmtId="0" fontId="4" fillId="3" borderId="5" xfId="0" applyNumberFormat="1" applyFont="1" applyFill="1" applyBorder="1" applyAlignment="1" applyProtection="1">
      <alignment horizontal="left" vertical="top"/>
    </xf>
    <xf numFmtId="1" fontId="3" fillId="3" borderId="47" xfId="0" applyNumberFormat="1" applyFont="1" applyFill="1" applyBorder="1" applyAlignment="1" applyProtection="1">
      <alignment horizontal="center" vertical="top"/>
    </xf>
    <xf numFmtId="1" fontId="3" fillId="3" borderId="48" xfId="0" applyNumberFormat="1" applyFont="1" applyFill="1" applyBorder="1" applyAlignment="1" applyProtection="1">
      <alignment horizontal="center" vertical="top"/>
    </xf>
    <xf numFmtId="1" fontId="3" fillId="3" borderId="7" xfId="0" applyNumberFormat="1" applyFont="1" applyFill="1" applyBorder="1" applyAlignment="1" applyProtection="1">
      <alignment horizontal="center" vertical="top"/>
    </xf>
    <xf numFmtId="1" fontId="3" fillId="3" borderId="9" xfId="0" applyNumberFormat="1" applyFont="1" applyFill="1" applyBorder="1" applyAlignment="1" applyProtection="1">
      <alignment horizontal="center" vertical="top"/>
    </xf>
    <xf numFmtId="1" fontId="3" fillId="3" borderId="5" xfId="0" applyNumberFormat="1" applyFont="1" applyFill="1" applyBorder="1" applyAlignment="1" applyProtection="1">
      <alignment horizontal="center" vertical="top"/>
    </xf>
    <xf numFmtId="1" fontId="3" fillId="3" borderId="63" xfId="0" applyNumberFormat="1" applyFont="1" applyFill="1" applyBorder="1" applyAlignment="1" applyProtection="1">
      <alignment horizontal="center" vertical="top"/>
    </xf>
    <xf numFmtId="0" fontId="5" fillId="0" borderId="40" xfId="1" applyFont="1" applyBorder="1" applyAlignment="1">
      <alignment horizontal="left" vertical="center"/>
    </xf>
    <xf numFmtId="0" fontId="3" fillId="8" borderId="15" xfId="1" applyFont="1" applyFill="1" applyBorder="1" applyAlignment="1">
      <alignment horizontal="left" vertical="center"/>
    </xf>
    <xf numFmtId="1" fontId="3" fillId="8" borderId="21" xfId="0" applyNumberFormat="1" applyFont="1" applyFill="1" applyBorder="1" applyAlignment="1" applyProtection="1">
      <alignment horizontal="center" vertical="top"/>
    </xf>
    <xf numFmtId="1" fontId="3" fillId="8" borderId="71" xfId="0" applyNumberFormat="1" applyFont="1" applyFill="1" applyBorder="1" applyAlignment="1" applyProtection="1">
      <alignment horizontal="center" vertical="top"/>
    </xf>
    <xf numFmtId="1" fontId="3" fillId="8" borderId="19" xfId="0" applyNumberFormat="1" applyFont="1" applyFill="1" applyBorder="1" applyAlignment="1" applyProtection="1">
      <alignment horizontal="center" vertical="top"/>
    </xf>
    <xf numFmtId="0" fontId="5" fillId="3" borderId="15" xfId="1" applyFont="1" applyFill="1" applyBorder="1" applyAlignment="1">
      <alignment horizontal="left" vertical="center"/>
    </xf>
    <xf numFmtId="0" fontId="3" fillId="3" borderId="15" xfId="0" applyNumberFormat="1" applyFont="1" applyFill="1" applyBorder="1" applyAlignment="1" applyProtection="1">
      <alignment horizontal="justify" vertical="top" wrapText="1"/>
    </xf>
    <xf numFmtId="0" fontId="3" fillId="3" borderId="16" xfId="0" applyNumberFormat="1" applyFont="1" applyFill="1" applyBorder="1" applyAlignment="1" applyProtection="1">
      <alignment horizontal="left" vertical="top" wrapText="1"/>
    </xf>
    <xf numFmtId="0" fontId="3" fillId="3" borderId="45" xfId="0" applyNumberFormat="1" applyFont="1" applyFill="1" applyBorder="1" applyAlignment="1" applyProtection="1">
      <alignment horizontal="left" vertical="top" wrapText="1"/>
    </xf>
    <xf numFmtId="0" fontId="3" fillId="3" borderId="20" xfId="0" applyNumberFormat="1" applyFont="1" applyFill="1" applyBorder="1" applyAlignment="1" applyProtection="1">
      <alignment horizontal="left" vertical="top" wrapText="1"/>
    </xf>
    <xf numFmtId="0" fontId="4" fillId="3" borderId="18" xfId="0" applyNumberFormat="1" applyFont="1" applyFill="1" applyBorder="1" applyAlignment="1" applyProtection="1">
      <alignment horizontal="left" vertical="top"/>
    </xf>
    <xf numFmtId="1" fontId="3" fillId="3" borderId="36" xfId="0" applyNumberFormat="1" applyFont="1" applyFill="1" applyBorder="1" applyAlignment="1" applyProtection="1">
      <alignment horizontal="center" vertical="top"/>
    </xf>
    <xf numFmtId="1" fontId="3" fillId="3" borderId="45" xfId="0" applyNumberFormat="1" applyFont="1" applyFill="1" applyBorder="1" applyAlignment="1" applyProtection="1">
      <alignment horizontal="center" vertical="top"/>
    </xf>
    <xf numFmtId="1" fontId="3" fillId="3" borderId="16" xfId="0" applyNumberFormat="1" applyFont="1" applyFill="1" applyBorder="1" applyAlignment="1" applyProtection="1">
      <alignment horizontal="center" vertical="top"/>
    </xf>
    <xf numFmtId="1" fontId="3" fillId="3" borderId="17" xfId="0" applyNumberFormat="1" applyFont="1" applyFill="1" applyBorder="1" applyAlignment="1" applyProtection="1">
      <alignment horizontal="center" vertical="top"/>
    </xf>
    <xf numFmtId="1" fontId="3" fillId="3" borderId="18" xfId="0" applyNumberFormat="1" applyFont="1" applyFill="1" applyBorder="1" applyAlignment="1" applyProtection="1">
      <alignment horizontal="center" vertical="top"/>
    </xf>
    <xf numFmtId="1" fontId="3" fillId="3" borderId="15" xfId="0" applyNumberFormat="1" applyFont="1" applyFill="1" applyBorder="1" applyAlignment="1" applyProtection="1">
      <alignment vertical="top"/>
    </xf>
    <xf numFmtId="0" fontId="3" fillId="3" borderId="59" xfId="0" applyNumberFormat="1" applyFont="1" applyFill="1" applyBorder="1" applyAlignment="1" applyProtection="1">
      <alignment horizontal="left" vertical="top" wrapText="1"/>
    </xf>
    <xf numFmtId="0" fontId="3" fillId="3" borderId="60" xfId="0" applyNumberFormat="1" applyFont="1" applyFill="1" applyBorder="1" applyAlignment="1" applyProtection="1">
      <alignment horizontal="left" vertical="top" wrapText="1"/>
    </xf>
    <xf numFmtId="0" fontId="3" fillId="3" borderId="67" xfId="0" applyNumberFormat="1" applyFont="1" applyFill="1" applyBorder="1" applyAlignment="1" applyProtection="1">
      <alignment horizontal="left" vertical="top" wrapText="1"/>
    </xf>
    <xf numFmtId="0" fontId="4" fillId="3" borderId="24" xfId="0" applyNumberFormat="1" applyFont="1" applyFill="1" applyBorder="1" applyAlignment="1" applyProtection="1">
      <alignment horizontal="left" vertical="top"/>
    </xf>
    <xf numFmtId="1" fontId="3" fillId="3" borderId="59" xfId="0" applyNumberFormat="1" applyFont="1" applyFill="1" applyBorder="1" applyAlignment="1" applyProtection="1">
      <alignment horizontal="center" vertical="top"/>
    </xf>
    <xf numFmtId="1" fontId="3" fillId="3" borderId="70" xfId="0" applyNumberFormat="1" applyFont="1" applyFill="1" applyBorder="1" applyAlignment="1" applyProtection="1">
      <alignment horizontal="center" vertical="top"/>
    </xf>
    <xf numFmtId="1" fontId="3" fillId="3" borderId="60" xfId="0" applyNumberFormat="1" applyFont="1" applyFill="1" applyBorder="1" applyAlignment="1" applyProtection="1">
      <alignment horizontal="center" vertical="top"/>
    </xf>
    <xf numFmtId="1" fontId="3" fillId="3" borderId="51" xfId="0" applyNumberFormat="1" applyFont="1" applyFill="1" applyBorder="1" applyAlignment="1" applyProtection="1">
      <alignment horizontal="center" vertical="top"/>
    </xf>
    <xf numFmtId="1" fontId="3" fillId="3" borderId="24" xfId="0" applyNumberFormat="1" applyFont="1" applyFill="1" applyBorder="1" applyAlignment="1" applyProtection="1">
      <alignment horizontal="center" vertical="top"/>
    </xf>
    <xf numFmtId="1" fontId="3" fillId="3" borderId="65" xfId="0" applyNumberFormat="1" applyFont="1" applyFill="1" applyBorder="1" applyAlignment="1" applyProtection="1">
      <alignment horizontal="center" vertical="top"/>
    </xf>
    <xf numFmtId="1" fontId="3" fillId="3" borderId="39" xfId="0" applyNumberFormat="1" applyFont="1" applyFill="1" applyBorder="1" applyAlignment="1" applyProtection="1">
      <alignment vertical="top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4" borderId="62" xfId="0" applyNumberFormat="1" applyFont="1" applyFill="1" applyBorder="1" applyAlignment="1" applyProtection="1">
      <alignment horizontal="center" vertical="center"/>
    </xf>
    <xf numFmtId="0" fontId="5" fillId="4" borderId="46" xfId="0" applyNumberFormat="1" applyFont="1" applyFill="1" applyBorder="1" applyAlignment="1" applyProtection="1">
      <alignment horizontal="center" vertical="center"/>
    </xf>
    <xf numFmtId="0" fontId="5" fillId="4" borderId="4" xfId="0" applyNumberFormat="1" applyFont="1" applyFill="1" applyBorder="1" applyAlignment="1" applyProtection="1">
      <alignment horizontal="center" vertical="center"/>
    </xf>
    <xf numFmtId="0" fontId="5" fillId="4" borderId="58" xfId="0" applyNumberFormat="1" applyFont="1" applyFill="1" applyBorder="1" applyAlignment="1" applyProtection="1">
      <alignment horizontal="center" vertical="center"/>
    </xf>
    <xf numFmtId="0" fontId="5" fillId="0" borderId="62" xfId="0" applyNumberFormat="1" applyFont="1" applyFill="1" applyBorder="1" applyAlignment="1" applyProtection="1">
      <alignment horizontal="center" vertical="center"/>
    </xf>
    <xf numFmtId="0" fontId="5" fillId="0" borderId="46" xfId="0" applyNumberFormat="1" applyFont="1" applyFill="1" applyBorder="1" applyAlignment="1" applyProtection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</xf>
    <xf numFmtId="0" fontId="5" fillId="4" borderId="62" xfId="1" applyFont="1" applyFill="1" applyBorder="1" applyAlignment="1">
      <alignment horizontal="center" vertical="center"/>
    </xf>
    <xf numFmtId="0" fontId="5" fillId="4" borderId="46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wrapText="1"/>
    </xf>
    <xf numFmtId="0" fontId="5" fillId="4" borderId="63" xfId="1" applyFont="1" applyFill="1" applyBorder="1" applyAlignment="1">
      <alignment horizontal="center" vertical="center"/>
    </xf>
    <xf numFmtId="0" fontId="5" fillId="4" borderId="47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5" fillId="4" borderId="48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left" wrapText="1"/>
    </xf>
    <xf numFmtId="0" fontId="5" fillId="0" borderId="7" xfId="0" applyNumberFormat="1" applyFont="1" applyFill="1" applyBorder="1" applyAlignment="1" applyProtection="1">
      <alignment horizontal="left" vertical="center"/>
    </xf>
    <xf numFmtId="1" fontId="3" fillId="3" borderId="40" xfId="0" applyNumberFormat="1" applyFont="1" applyFill="1" applyBorder="1" applyAlignment="1" applyProtection="1">
      <alignment vertical="top"/>
    </xf>
    <xf numFmtId="0" fontId="5" fillId="0" borderId="40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vertical="center" wrapText="1"/>
    </xf>
    <xf numFmtId="0" fontId="5" fillId="0" borderId="49" xfId="0" applyNumberFormat="1" applyFont="1" applyFill="1" applyBorder="1" applyAlignment="1" applyProtection="1">
      <alignment horizontal="left" vertical="top"/>
    </xf>
    <xf numFmtId="0" fontId="5" fillId="0" borderId="57" xfId="0" applyNumberFormat="1" applyFont="1" applyFill="1" applyBorder="1" applyAlignment="1" applyProtection="1">
      <alignment horizontal="left" vertical="top"/>
    </xf>
    <xf numFmtId="0" fontId="5" fillId="0" borderId="11" xfId="0" applyNumberFormat="1" applyFont="1" applyFill="1" applyBorder="1" applyAlignment="1" applyProtection="1">
      <alignment horizontal="left" vertical="top"/>
    </xf>
    <xf numFmtId="1" fontId="5" fillId="0" borderId="57" xfId="0" applyNumberFormat="1" applyFont="1" applyFill="1" applyBorder="1" applyAlignment="1" applyProtection="1">
      <alignment horizontal="center" vertical="top"/>
    </xf>
    <xf numFmtId="0" fontId="5" fillId="0" borderId="11" xfId="0" applyNumberFormat="1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4" borderId="64" xfId="0" applyNumberFormat="1" applyFont="1" applyFill="1" applyBorder="1" applyAlignment="1" applyProtection="1">
      <alignment horizontal="center" vertical="center"/>
    </xf>
    <xf numFmtId="0" fontId="5" fillId="4" borderId="49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/>
    </xf>
    <xf numFmtId="0" fontId="5" fillId="0" borderId="64" xfId="0" applyNumberFormat="1" applyFont="1" applyFill="1" applyBorder="1" applyAlignment="1" applyProtection="1">
      <alignment horizontal="center" vertical="center"/>
    </xf>
    <xf numFmtId="0" fontId="5" fillId="0" borderId="49" xfId="0" applyNumberFormat="1" applyFont="1" applyFill="1" applyBorder="1" applyAlignment="1" applyProtection="1">
      <alignment horizontal="center" vertical="center"/>
    </xf>
    <xf numFmtId="0" fontId="5" fillId="0" borderId="57" xfId="0" applyNumberFormat="1" applyFont="1" applyFill="1" applyBorder="1" applyAlignment="1" applyProtection="1">
      <alignment horizontal="center" vertical="center"/>
    </xf>
    <xf numFmtId="1" fontId="5" fillId="0" borderId="42" xfId="0" applyNumberFormat="1" applyFont="1" applyFill="1" applyBorder="1" applyAlignment="1" applyProtection="1">
      <alignment vertical="top"/>
    </xf>
    <xf numFmtId="0" fontId="5" fillId="8" borderId="15" xfId="1" applyFont="1" applyFill="1" applyBorder="1" applyAlignment="1">
      <alignment horizontal="left" vertical="center"/>
    </xf>
    <xf numFmtId="0" fontId="5" fillId="8" borderId="16" xfId="0" applyNumberFormat="1" applyFont="1" applyFill="1" applyBorder="1" applyAlignment="1" applyProtection="1">
      <alignment horizontal="left" vertical="top"/>
    </xf>
    <xf numFmtId="0" fontId="5" fillId="8" borderId="45" xfId="0" applyNumberFormat="1" applyFont="1" applyFill="1" applyBorder="1" applyAlignment="1" applyProtection="1">
      <alignment horizontal="left" vertical="top"/>
    </xf>
    <xf numFmtId="0" fontId="5" fillId="8" borderId="20" xfId="0" applyNumberFormat="1" applyFont="1" applyFill="1" applyBorder="1" applyAlignment="1" applyProtection="1">
      <alignment horizontal="left" vertical="top"/>
    </xf>
    <xf numFmtId="0" fontId="3" fillId="8" borderId="18" xfId="0" applyNumberFormat="1" applyFont="1" applyFill="1" applyBorder="1" applyAlignment="1" applyProtection="1">
      <alignment horizontal="center" vertical="top"/>
    </xf>
    <xf numFmtId="1" fontId="3" fillId="8" borderId="45" xfId="0" applyNumberFormat="1" applyFont="1" applyFill="1" applyBorder="1" applyAlignment="1" applyProtection="1">
      <alignment horizontal="center" vertical="center"/>
    </xf>
    <xf numFmtId="1" fontId="3" fillId="8" borderId="19" xfId="0" applyNumberFormat="1" applyFont="1" applyFill="1" applyBorder="1" applyAlignment="1" applyProtection="1">
      <alignment horizontal="center" vertical="center"/>
    </xf>
    <xf numFmtId="1" fontId="5" fillId="8" borderId="45" xfId="0" applyNumberFormat="1" applyFont="1" applyFill="1" applyBorder="1" applyAlignment="1" applyProtection="1">
      <alignment horizontal="center" vertical="top"/>
    </xf>
    <xf numFmtId="1" fontId="3" fillId="8" borderId="36" xfId="0" applyNumberFormat="1" applyFont="1" applyFill="1" applyBorder="1" applyAlignment="1" applyProtection="1">
      <alignment horizontal="center" vertical="center"/>
    </xf>
    <xf numFmtId="1" fontId="3" fillId="8" borderId="36" xfId="0" applyNumberFormat="1" applyFont="1" applyFill="1" applyBorder="1" applyAlignment="1" applyProtection="1">
      <alignment horizontal="right" vertical="center"/>
    </xf>
    <xf numFmtId="1" fontId="3" fillId="3" borderId="26" xfId="0" applyNumberFormat="1" applyFont="1" applyFill="1" applyBorder="1" applyAlignment="1" applyProtection="1">
      <alignment horizontal="center" vertical="top"/>
    </xf>
    <xf numFmtId="1" fontId="3" fillId="3" borderId="52" xfId="0" applyNumberFormat="1" applyFont="1" applyFill="1" applyBorder="1" applyAlignment="1" applyProtection="1">
      <alignment horizontal="center" vertical="top"/>
    </xf>
    <xf numFmtId="1" fontId="3" fillId="3" borderId="20" xfId="0" applyNumberFormat="1" applyFont="1" applyFill="1" applyBorder="1" applyAlignment="1" applyProtection="1">
      <alignment horizontal="center" vertical="top"/>
    </xf>
    <xf numFmtId="0" fontId="5" fillId="0" borderId="43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vertical="top" wrapText="1"/>
    </xf>
    <xf numFmtId="0" fontId="5" fillId="0" borderId="42" xfId="1" applyFont="1" applyFill="1" applyBorder="1" applyAlignment="1">
      <alignment horizontal="left" vertical="top"/>
    </xf>
    <xf numFmtId="0" fontId="5" fillId="0" borderId="42" xfId="1" applyFont="1" applyFill="1" applyBorder="1" applyAlignment="1">
      <alignment horizontal="left" wrapText="1"/>
    </xf>
    <xf numFmtId="0" fontId="5" fillId="0" borderId="11" xfId="0" applyNumberFormat="1" applyFont="1" applyFill="1" applyBorder="1" applyAlignment="1" applyProtection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top"/>
    </xf>
    <xf numFmtId="1" fontId="5" fillId="0" borderId="49" xfId="0" applyNumberFormat="1" applyFont="1" applyFill="1" applyBorder="1" applyAlignment="1" applyProtection="1">
      <alignment horizontal="center" vertical="top"/>
    </xf>
    <xf numFmtId="0" fontId="4" fillId="0" borderId="57" xfId="0" applyNumberFormat="1" applyFont="1" applyFill="1" applyBorder="1" applyAlignment="1" applyProtection="1">
      <alignment horizontal="left" vertical="top"/>
    </xf>
    <xf numFmtId="0" fontId="5" fillId="0" borderId="43" xfId="1" applyFont="1" applyFill="1" applyBorder="1" applyAlignment="1">
      <alignment vertical="center" wrapText="1"/>
    </xf>
    <xf numFmtId="0" fontId="5" fillId="11" borderId="15" xfId="1" applyFont="1" applyFill="1" applyBorder="1" applyAlignment="1">
      <alignment horizontal="left" vertical="center"/>
    </xf>
    <xf numFmtId="0" fontId="5" fillId="11" borderId="15" xfId="1" applyFont="1" applyFill="1" applyBorder="1" applyAlignment="1">
      <alignment vertical="top" wrapText="1"/>
    </xf>
    <xf numFmtId="0" fontId="5" fillId="11" borderId="16" xfId="0" applyNumberFormat="1" applyFont="1" applyFill="1" applyBorder="1" applyAlignment="1" applyProtection="1">
      <alignment horizontal="left" vertical="top"/>
    </xf>
    <xf numFmtId="0" fontId="5" fillId="11" borderId="45" xfId="0" applyNumberFormat="1" applyFont="1" applyFill="1" applyBorder="1" applyAlignment="1" applyProtection="1">
      <alignment horizontal="left" vertical="top"/>
    </xf>
    <xf numFmtId="1" fontId="5" fillId="11" borderId="16" xfId="0" applyNumberFormat="1" applyFont="1" applyFill="1" applyBorder="1" applyAlignment="1" applyProtection="1">
      <alignment horizontal="center" vertical="top"/>
    </xf>
    <xf numFmtId="1" fontId="5" fillId="11" borderId="45" xfId="0" applyNumberFormat="1" applyFont="1" applyFill="1" applyBorder="1" applyAlignment="1" applyProtection="1">
      <alignment horizontal="center" vertical="top"/>
    </xf>
    <xf numFmtId="0" fontId="4" fillId="11" borderId="45" xfId="0" applyNumberFormat="1" applyFont="1" applyFill="1" applyBorder="1" applyAlignment="1" applyProtection="1">
      <alignment horizontal="left" vertical="top"/>
    </xf>
    <xf numFmtId="0" fontId="5" fillId="11" borderId="20" xfId="0" applyNumberFormat="1" applyFont="1" applyFill="1" applyBorder="1" applyAlignment="1" applyProtection="1">
      <alignment horizontal="center" vertical="top"/>
    </xf>
    <xf numFmtId="0" fontId="5" fillId="11" borderId="17" xfId="0" applyNumberFormat="1" applyFont="1" applyFill="1" applyBorder="1" applyAlignment="1" applyProtection="1">
      <alignment horizontal="center" vertical="center"/>
    </xf>
    <xf numFmtId="0" fontId="5" fillId="11" borderId="18" xfId="0" applyNumberFormat="1" applyFont="1" applyFill="1" applyBorder="1" applyAlignment="1" applyProtection="1">
      <alignment horizontal="center" vertical="center"/>
    </xf>
    <xf numFmtId="0" fontId="5" fillId="11" borderId="36" xfId="0" applyNumberFormat="1" applyFont="1" applyFill="1" applyBorder="1" applyAlignment="1" applyProtection="1">
      <alignment horizontal="center" vertical="center"/>
    </xf>
    <xf numFmtId="0" fontId="5" fillId="11" borderId="16" xfId="0" applyNumberFormat="1" applyFont="1" applyFill="1" applyBorder="1" applyAlignment="1" applyProtection="1">
      <alignment horizontal="center" vertical="center"/>
    </xf>
    <xf numFmtId="0" fontId="5" fillId="11" borderId="45" xfId="0" applyNumberFormat="1" applyFont="1" applyFill="1" applyBorder="1" applyAlignment="1" applyProtection="1">
      <alignment horizontal="center" vertical="center"/>
    </xf>
    <xf numFmtId="1" fontId="3" fillId="15" borderId="15" xfId="0" applyNumberFormat="1" applyFont="1" applyFill="1" applyBorder="1" applyAlignment="1" applyProtection="1">
      <alignment vertical="top"/>
    </xf>
    <xf numFmtId="0" fontId="3" fillId="13" borderId="15" xfId="1" applyFont="1" applyFill="1" applyBorder="1" applyAlignment="1">
      <alignment horizontal="left" vertical="center"/>
    </xf>
    <xf numFmtId="0" fontId="3" fillId="13" borderId="15" xfId="1" applyFont="1" applyFill="1" applyBorder="1" applyAlignment="1">
      <alignment vertical="top" wrapText="1"/>
    </xf>
    <xf numFmtId="0" fontId="3" fillId="13" borderId="16" xfId="0" applyNumberFormat="1" applyFont="1" applyFill="1" applyBorder="1" applyAlignment="1" applyProtection="1">
      <alignment horizontal="left" vertical="top"/>
    </xf>
    <xf numFmtId="0" fontId="3" fillId="13" borderId="45" xfId="0" applyNumberFormat="1" applyFont="1" applyFill="1" applyBorder="1" applyAlignment="1" applyProtection="1">
      <alignment horizontal="left" vertical="top"/>
    </xf>
    <xf numFmtId="0" fontId="3" fillId="13" borderId="20" xfId="0" applyNumberFormat="1" applyFont="1" applyFill="1" applyBorder="1" applyAlignment="1" applyProtection="1">
      <alignment horizontal="left" vertical="top"/>
    </xf>
    <xf numFmtId="0" fontId="3" fillId="13" borderId="18" xfId="0" applyNumberFormat="1" applyFont="1" applyFill="1" applyBorder="1" applyAlignment="1" applyProtection="1">
      <alignment horizontal="center" vertical="top"/>
    </xf>
    <xf numFmtId="1" fontId="3" fillId="13" borderId="16" xfId="0" applyNumberFormat="1" applyFont="1" applyFill="1" applyBorder="1" applyAlignment="1" applyProtection="1">
      <alignment horizontal="center" vertical="top"/>
    </xf>
    <xf numFmtId="1" fontId="3" fillId="13" borderId="45" xfId="0" applyNumberFormat="1" applyFont="1" applyFill="1" applyBorder="1" applyAlignment="1" applyProtection="1">
      <alignment horizontal="center" vertical="top"/>
    </xf>
    <xf numFmtId="0" fontId="6" fillId="13" borderId="45" xfId="0" applyNumberFormat="1" applyFont="1" applyFill="1" applyBorder="1" applyAlignment="1" applyProtection="1">
      <alignment horizontal="left" vertical="top"/>
    </xf>
    <xf numFmtId="1" fontId="3" fillId="13" borderId="20" xfId="0" applyNumberFormat="1" applyFont="1" applyFill="1" applyBorder="1" applyAlignment="1" applyProtection="1">
      <alignment horizontal="center" vertical="top"/>
    </xf>
    <xf numFmtId="0" fontId="3" fillId="13" borderId="17" xfId="0" applyNumberFormat="1" applyFont="1" applyFill="1" applyBorder="1" applyAlignment="1" applyProtection="1">
      <alignment horizontal="center" vertical="center"/>
    </xf>
    <xf numFmtId="0" fontId="3" fillId="13" borderId="18" xfId="0" applyNumberFormat="1" applyFont="1" applyFill="1" applyBorder="1" applyAlignment="1" applyProtection="1">
      <alignment horizontal="center" vertical="center"/>
    </xf>
    <xf numFmtId="0" fontId="3" fillId="13" borderId="36" xfId="0" applyNumberFormat="1" applyFont="1" applyFill="1" applyBorder="1" applyAlignment="1" applyProtection="1">
      <alignment horizontal="center" vertical="center"/>
    </xf>
    <xf numFmtId="0" fontId="3" fillId="13" borderId="16" xfId="0" applyNumberFormat="1" applyFont="1" applyFill="1" applyBorder="1" applyAlignment="1" applyProtection="1">
      <alignment horizontal="center" vertical="center"/>
    </xf>
    <xf numFmtId="0" fontId="3" fillId="13" borderId="45" xfId="0" applyNumberFormat="1" applyFont="1" applyFill="1" applyBorder="1" applyAlignment="1" applyProtection="1">
      <alignment horizontal="center" vertical="center"/>
    </xf>
    <xf numFmtId="1" fontId="3" fillId="13" borderId="15" xfId="0" applyNumberFormat="1" applyFont="1" applyFill="1" applyBorder="1" applyAlignment="1" applyProtection="1">
      <alignment vertical="top"/>
    </xf>
    <xf numFmtId="0" fontId="5" fillId="0" borderId="43" xfId="1" applyFont="1" applyFill="1" applyBorder="1" applyAlignment="1">
      <alignment vertical="top" wrapText="1"/>
    </xf>
    <xf numFmtId="0" fontId="3" fillId="7" borderId="40" xfId="1" applyFont="1" applyFill="1" applyBorder="1" applyAlignment="1">
      <alignment horizontal="left" vertical="center"/>
    </xf>
    <xf numFmtId="0" fontId="3" fillId="7" borderId="40" xfId="1" applyFont="1" applyFill="1" applyBorder="1" applyAlignment="1">
      <alignment vertical="top" wrapText="1"/>
    </xf>
    <xf numFmtId="0" fontId="3" fillId="7" borderId="47" xfId="0" applyNumberFormat="1" applyFont="1" applyFill="1" applyBorder="1" applyAlignment="1" applyProtection="1">
      <alignment horizontal="left" vertical="top"/>
    </xf>
    <xf numFmtId="0" fontId="3" fillId="7" borderId="48" xfId="0" applyNumberFormat="1" applyFont="1" applyFill="1" applyBorder="1" applyAlignment="1" applyProtection="1">
      <alignment horizontal="left" vertical="top"/>
    </xf>
    <xf numFmtId="0" fontId="3" fillId="7" borderId="7" xfId="0" applyNumberFormat="1" applyFont="1" applyFill="1" applyBorder="1" applyAlignment="1" applyProtection="1">
      <alignment horizontal="left" vertical="top"/>
    </xf>
    <xf numFmtId="0" fontId="3" fillId="7" borderId="5" xfId="0" applyNumberFormat="1" applyFont="1" applyFill="1" applyBorder="1" applyAlignment="1" applyProtection="1">
      <alignment horizontal="center" vertical="top"/>
    </xf>
    <xf numFmtId="0" fontId="6" fillId="7" borderId="48" xfId="0" applyNumberFormat="1" applyFont="1" applyFill="1" applyBorder="1" applyAlignment="1" applyProtection="1">
      <alignment horizontal="left" vertical="top"/>
    </xf>
    <xf numFmtId="0" fontId="3" fillId="7" borderId="7" xfId="0" applyNumberFormat="1" applyFont="1" applyFill="1" applyBorder="1" applyAlignment="1" applyProtection="1">
      <alignment horizontal="center" vertical="top"/>
    </xf>
    <xf numFmtId="0" fontId="3" fillId="7" borderId="9" xfId="0" applyNumberFormat="1" applyFont="1" applyFill="1" applyBorder="1" applyAlignment="1" applyProtection="1">
      <alignment horizontal="center" vertical="center"/>
    </xf>
    <xf numFmtId="0" fontId="3" fillId="7" borderId="5" xfId="0" applyNumberFormat="1" applyFont="1" applyFill="1" applyBorder="1" applyAlignment="1" applyProtection="1">
      <alignment horizontal="center" vertical="center"/>
    </xf>
    <xf numFmtId="0" fontId="3" fillId="7" borderId="63" xfId="0" applyNumberFormat="1" applyFont="1" applyFill="1" applyBorder="1" applyAlignment="1" applyProtection="1">
      <alignment horizontal="center" vertical="center"/>
    </xf>
    <xf numFmtId="0" fontId="3" fillId="7" borderId="47" xfId="0" applyNumberFormat="1" applyFont="1" applyFill="1" applyBorder="1" applyAlignment="1" applyProtection="1">
      <alignment horizontal="center" vertical="center"/>
    </xf>
    <xf numFmtId="0" fontId="3" fillId="7" borderId="48" xfId="0" applyNumberFormat="1" applyFont="1" applyFill="1" applyBorder="1" applyAlignment="1" applyProtection="1">
      <alignment horizontal="center" vertical="center"/>
    </xf>
    <xf numFmtId="1" fontId="3" fillId="7" borderId="40" xfId="0" applyNumberFormat="1" applyFont="1" applyFill="1" applyBorder="1" applyAlignment="1" applyProtection="1">
      <alignment vertical="top"/>
    </xf>
    <xf numFmtId="0" fontId="5" fillId="0" borderId="42" xfId="1" applyFont="1" applyFill="1" applyBorder="1" applyAlignment="1">
      <alignment vertical="top" wrapText="1"/>
    </xf>
    <xf numFmtId="0" fontId="3" fillId="8" borderId="15" xfId="1" applyFont="1" applyFill="1" applyBorder="1" applyAlignment="1">
      <alignment vertical="top" wrapText="1"/>
    </xf>
    <xf numFmtId="0" fontId="5" fillId="8" borderId="18" xfId="0" applyNumberFormat="1" applyFont="1" applyFill="1" applyBorder="1" applyAlignment="1" applyProtection="1">
      <alignment horizontal="center" vertical="top"/>
    </xf>
    <xf numFmtId="1" fontId="3" fillId="8" borderId="16" xfId="0" applyNumberFormat="1" applyFont="1" applyFill="1" applyBorder="1" applyAlignment="1" applyProtection="1">
      <alignment vertical="top"/>
    </xf>
    <xf numFmtId="1" fontId="3" fillId="8" borderId="37" xfId="0" applyNumberFormat="1" applyFont="1" applyFill="1" applyBorder="1" applyAlignment="1" applyProtection="1">
      <alignment vertical="top"/>
    </xf>
    <xf numFmtId="1" fontId="3" fillId="8" borderId="45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1" fontId="5" fillId="0" borderId="65" xfId="0" applyNumberFormat="1" applyFont="1" applyFill="1" applyBorder="1" applyAlignment="1" applyProtection="1">
      <alignment vertical="top"/>
    </xf>
    <xf numFmtId="1" fontId="5" fillId="0" borderId="59" xfId="0" applyNumberFormat="1" applyFont="1" applyFill="1" applyBorder="1" applyAlignment="1" applyProtection="1">
      <alignment vertical="top"/>
    </xf>
    <xf numFmtId="1" fontId="5" fillId="0" borderId="51" xfId="0" applyNumberFormat="1" applyFont="1" applyFill="1" applyBorder="1" applyAlignment="1" applyProtection="1">
      <alignment vertical="top"/>
    </xf>
    <xf numFmtId="1" fontId="5" fillId="0" borderId="60" xfId="0" applyNumberFormat="1" applyFont="1" applyFill="1" applyBorder="1" applyAlignment="1" applyProtection="1">
      <alignment vertical="top"/>
    </xf>
    <xf numFmtId="1" fontId="5" fillId="0" borderId="24" xfId="0" applyNumberFormat="1" applyFont="1" applyFill="1" applyBorder="1" applyAlignment="1" applyProtection="1">
      <alignment vertical="top"/>
    </xf>
    <xf numFmtId="1" fontId="5" fillId="0" borderId="63" xfId="1" applyNumberFormat="1" applyFont="1" applyBorder="1"/>
    <xf numFmtId="0" fontId="3" fillId="0" borderId="9" xfId="1" applyFont="1" applyBorder="1"/>
    <xf numFmtId="0" fontId="3" fillId="0" borderId="48" xfId="1" applyFont="1" applyBorder="1"/>
    <xf numFmtId="0" fontId="5" fillId="0" borderId="9" xfId="0" applyNumberFormat="1" applyFont="1" applyFill="1" applyBorder="1" applyAlignment="1" applyProtection="1">
      <alignment vertical="top"/>
    </xf>
    <xf numFmtId="0" fontId="3" fillId="12" borderId="47" xfId="1" applyFont="1" applyFill="1" applyBorder="1"/>
    <xf numFmtId="0" fontId="3" fillId="12" borderId="63" xfId="1" applyFont="1" applyFill="1" applyBorder="1"/>
    <xf numFmtId="0" fontId="3" fillId="11" borderId="48" xfId="1" applyFont="1" applyFill="1" applyBorder="1"/>
    <xf numFmtId="0" fontId="3" fillId="11" borderId="47" xfId="1" applyFont="1" applyFill="1" applyBorder="1"/>
    <xf numFmtId="1" fontId="3" fillId="14" borderId="9" xfId="1" applyNumberFormat="1" applyFont="1" applyFill="1" applyBorder="1"/>
    <xf numFmtId="0" fontId="5" fillId="11" borderId="47" xfId="0" applyNumberFormat="1" applyFont="1" applyFill="1" applyBorder="1" applyAlignment="1" applyProtection="1">
      <alignment vertical="top"/>
    </xf>
    <xf numFmtId="0" fontId="5" fillId="11" borderId="5" xfId="0" applyNumberFormat="1" applyFont="1" applyFill="1" applyBorder="1" applyAlignment="1" applyProtection="1">
      <alignment vertical="top"/>
    </xf>
    <xf numFmtId="0" fontId="5" fillId="11" borderId="9" xfId="0" applyNumberFormat="1" applyFont="1" applyFill="1" applyBorder="1" applyAlignment="1" applyProtection="1">
      <alignment vertical="top"/>
    </xf>
    <xf numFmtId="1" fontId="3" fillId="11" borderId="9" xfId="1" applyNumberFormat="1" applyFont="1" applyFill="1" applyBorder="1"/>
    <xf numFmtId="0" fontId="3" fillId="0" borderId="48" xfId="1" applyFont="1" applyBorder="1" applyAlignment="1">
      <alignment horizontal="center" vertical="center"/>
    </xf>
    <xf numFmtId="0" fontId="5" fillId="0" borderId="5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1" fontId="5" fillId="0" borderId="0" xfId="1" applyNumberFormat="1" applyFont="1" applyBorder="1"/>
    <xf numFmtId="0" fontId="5" fillId="0" borderId="50" xfId="0" applyNumberFormat="1" applyFont="1" applyFill="1" applyBorder="1" applyAlignment="1" applyProtection="1">
      <alignment horizontal="left" vertical="top"/>
    </xf>
    <xf numFmtId="0" fontId="5" fillId="0" borderId="56" xfId="0" applyNumberFormat="1" applyFont="1" applyFill="1" applyBorder="1" applyAlignment="1" applyProtection="1">
      <alignment horizontal="left" vertical="top"/>
    </xf>
    <xf numFmtId="0" fontId="5" fillId="16" borderId="9" xfId="0" applyFont="1" applyFill="1" applyBorder="1" applyAlignment="1">
      <alignment horizontal="left" vertical="top"/>
    </xf>
    <xf numFmtId="0" fontId="5" fillId="3" borderId="65" xfId="1" applyFont="1" applyFill="1" applyBorder="1" applyAlignment="1">
      <alignment horizontal="left" vertical="center"/>
    </xf>
    <xf numFmtId="0" fontId="5" fillId="0" borderId="62" xfId="1" applyFont="1" applyFill="1" applyBorder="1" applyAlignment="1">
      <alignment horizontal="left"/>
    </xf>
    <xf numFmtId="0" fontId="5" fillId="0" borderId="63" xfId="1" applyFont="1" applyFill="1" applyBorder="1" applyAlignment="1">
      <alignment horizontal="left"/>
    </xf>
    <xf numFmtId="0" fontId="5" fillId="0" borderId="63" xfId="1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 wrapText="1"/>
    </xf>
    <xf numFmtId="0" fontId="3" fillId="3" borderId="63" xfId="0" applyNumberFormat="1" applyFont="1" applyFill="1" applyBorder="1" applyAlignment="1" applyProtection="1">
      <alignment horizontal="left" vertical="top"/>
    </xf>
    <xf numFmtId="0" fontId="5" fillId="0" borderId="63" xfId="1" applyFont="1" applyFill="1" applyBorder="1" applyAlignment="1">
      <alignment horizontal="left" vertical="center"/>
    </xf>
    <xf numFmtId="0" fontId="5" fillId="0" borderId="64" xfId="1" applyFont="1" applyFill="1" applyBorder="1" applyAlignment="1">
      <alignment horizontal="left" vertical="center"/>
    </xf>
    <xf numFmtId="0" fontId="3" fillId="3" borderId="39" xfId="0" applyNumberFormat="1" applyFont="1" applyFill="1" applyBorder="1" applyAlignment="1" applyProtection="1">
      <alignment horizontal="justify" vertical="top" wrapText="1"/>
    </xf>
    <xf numFmtId="0" fontId="5" fillId="0" borderId="42" xfId="0" applyFont="1" applyFill="1" applyBorder="1" applyAlignment="1">
      <alignment vertical="top" wrapText="1"/>
    </xf>
    <xf numFmtId="0" fontId="5" fillId="0" borderId="41" xfId="1" applyFont="1" applyFill="1" applyBorder="1" applyAlignment="1">
      <alignment horizontal="left" wrapText="1"/>
    </xf>
    <xf numFmtId="0" fontId="5" fillId="0" borderId="66" xfId="1" applyFont="1" applyFill="1" applyBorder="1" applyAlignment="1">
      <alignment horizontal="left" vertical="top"/>
    </xf>
    <xf numFmtId="0" fontId="5" fillId="0" borderId="63" xfId="0" applyFont="1" applyBorder="1" applyAlignment="1">
      <alignment vertical="center" wrapText="1"/>
    </xf>
    <xf numFmtId="0" fontId="3" fillId="3" borderId="15" xfId="1" applyFont="1" applyFill="1" applyBorder="1" applyAlignment="1">
      <alignment horizontal="left" vertical="center"/>
    </xf>
    <xf numFmtId="0" fontId="5" fillId="0" borderId="59" xfId="0" applyNumberFormat="1" applyFont="1" applyFill="1" applyBorder="1" applyAlignment="1" applyProtection="1">
      <alignment horizontal="left" vertical="top"/>
    </xf>
    <xf numFmtId="0" fontId="7" fillId="0" borderId="60" xfId="0" applyNumberFormat="1" applyFont="1" applyFill="1" applyBorder="1" applyAlignment="1" applyProtection="1">
      <alignment horizontal="center" vertical="top"/>
    </xf>
    <xf numFmtId="0" fontId="5" fillId="0" borderId="13" xfId="0" applyNumberFormat="1" applyFont="1" applyFill="1" applyBorder="1" applyAlignment="1" applyProtection="1">
      <alignment horizontal="left" vertical="top"/>
    </xf>
    <xf numFmtId="0" fontId="5" fillId="0" borderId="5" xfId="0" applyNumberFormat="1" applyFont="1" applyFill="1" applyBorder="1" applyAlignment="1" applyProtection="1">
      <alignment horizontal="left" vertical="top"/>
    </xf>
    <xf numFmtId="0" fontId="7" fillId="0" borderId="56" xfId="0" applyNumberFormat="1" applyFont="1" applyFill="1" applyBorder="1" applyAlignment="1" applyProtection="1">
      <alignment horizontal="center" vertical="top"/>
    </xf>
    <xf numFmtId="1" fontId="5" fillId="0" borderId="39" xfId="0" applyNumberFormat="1" applyFont="1" applyFill="1" applyBorder="1" applyAlignment="1" applyProtection="1">
      <alignment vertical="top"/>
    </xf>
    <xf numFmtId="0" fontId="5" fillId="0" borderId="62" xfId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1" xfId="1" applyFont="1" applyFill="1" applyBorder="1" applyAlignment="1">
      <alignment horizontal="left" vertical="center" wrapText="1"/>
    </xf>
    <xf numFmtId="1" fontId="3" fillId="3" borderId="39" xfId="0" applyNumberFormat="1" applyFont="1" applyFill="1" applyBorder="1" applyAlignment="1" applyProtection="1">
      <alignment horizontal="center" vertical="top"/>
    </xf>
    <xf numFmtId="1" fontId="3" fillId="3" borderId="40" xfId="0" applyNumberFormat="1" applyFont="1" applyFill="1" applyBorder="1" applyAlignment="1" applyProtection="1">
      <alignment horizontal="center" vertical="top"/>
    </xf>
    <xf numFmtId="1" fontId="5" fillId="6" borderId="55" xfId="0" applyNumberFormat="1" applyFont="1" applyFill="1" applyBorder="1" applyAlignment="1" applyProtection="1">
      <alignment horizontal="center" vertical="top"/>
    </xf>
    <xf numFmtId="1" fontId="5" fillId="0" borderId="50" xfId="0" applyNumberFormat="1" applyFont="1" applyFill="1" applyBorder="1" applyAlignment="1" applyProtection="1">
      <alignment horizontal="center" vertical="top"/>
    </xf>
    <xf numFmtId="1" fontId="5" fillId="0" borderId="56" xfId="0" applyNumberFormat="1" applyFont="1" applyFill="1" applyBorder="1" applyAlignment="1" applyProtection="1">
      <alignment horizontal="center" vertical="top"/>
    </xf>
    <xf numFmtId="1" fontId="5" fillId="0" borderId="5" xfId="0" applyNumberFormat="1" applyFont="1" applyFill="1" applyBorder="1" applyAlignment="1" applyProtection="1">
      <alignment horizontal="center" vertical="top"/>
    </xf>
    <xf numFmtId="1" fontId="5" fillId="6" borderId="25" xfId="0" applyNumberFormat="1" applyFont="1" applyFill="1" applyBorder="1" applyAlignment="1" applyProtection="1">
      <alignment horizontal="center" vertical="top"/>
    </xf>
    <xf numFmtId="0" fontId="4" fillId="6" borderId="72" xfId="0" applyNumberFormat="1" applyFont="1" applyFill="1" applyBorder="1" applyAlignment="1" applyProtection="1">
      <alignment horizontal="left" vertical="top"/>
    </xf>
    <xf numFmtId="1" fontId="3" fillId="8" borderId="22" xfId="0" applyNumberFormat="1" applyFont="1" applyFill="1" applyBorder="1" applyAlignment="1" applyProtection="1">
      <alignment horizontal="center" vertical="top"/>
    </xf>
    <xf numFmtId="1" fontId="3" fillId="3" borderId="67" xfId="0" applyNumberFormat="1" applyFont="1" applyFill="1" applyBorder="1" applyAlignment="1" applyProtection="1">
      <alignment horizontal="center" vertical="top"/>
    </xf>
    <xf numFmtId="1" fontId="3" fillId="8" borderId="74" xfId="0" applyNumberFormat="1" applyFont="1" applyFill="1" applyBorder="1" applyAlignment="1" applyProtection="1">
      <alignment horizontal="center" vertical="top"/>
    </xf>
    <xf numFmtId="0" fontId="5" fillId="6" borderId="12" xfId="0" applyNumberFormat="1" applyFont="1" applyFill="1" applyBorder="1" applyAlignment="1" applyProtection="1">
      <alignment horizontal="center" vertical="top"/>
    </xf>
    <xf numFmtId="0" fontId="5" fillId="6" borderId="3" xfId="0" applyNumberFormat="1" applyFont="1" applyFill="1" applyBorder="1" applyAlignment="1" applyProtection="1">
      <alignment horizontal="center" vertical="top"/>
    </xf>
    <xf numFmtId="0" fontId="5" fillId="6" borderId="8" xfId="0" applyNumberFormat="1" applyFont="1" applyFill="1" applyBorder="1" applyAlignment="1" applyProtection="1">
      <alignment horizontal="center" vertical="top"/>
    </xf>
    <xf numFmtId="0" fontId="5" fillId="0" borderId="50" xfId="0" applyNumberFormat="1" applyFont="1" applyFill="1" applyBorder="1" applyAlignment="1" applyProtection="1">
      <alignment horizontal="center" vertical="top"/>
    </xf>
    <xf numFmtId="0" fontId="5" fillId="0" borderId="31" xfId="0" applyNumberFormat="1" applyFont="1" applyFill="1" applyBorder="1" applyAlignment="1" applyProtection="1">
      <alignment horizontal="center" vertical="top"/>
    </xf>
    <xf numFmtId="0" fontId="5" fillId="0" borderId="56" xfId="0" applyNumberFormat="1" applyFont="1" applyFill="1" applyBorder="1" applyAlignment="1" applyProtection="1">
      <alignment horizontal="center" vertical="top"/>
    </xf>
    <xf numFmtId="1" fontId="5" fillId="0" borderId="69" xfId="0" applyNumberFormat="1" applyFont="1" applyFill="1" applyBorder="1" applyAlignment="1" applyProtection="1">
      <alignment vertical="top"/>
    </xf>
    <xf numFmtId="1" fontId="5" fillId="3" borderId="69" xfId="0" applyNumberFormat="1" applyFont="1" applyFill="1" applyBorder="1" applyAlignment="1" applyProtection="1">
      <alignment vertical="top"/>
    </xf>
    <xf numFmtId="0" fontId="5" fillId="6" borderId="61" xfId="0" applyNumberFormat="1" applyFont="1" applyFill="1" applyBorder="1" applyAlignment="1" applyProtection="1">
      <alignment horizontal="center" vertical="top"/>
    </xf>
    <xf numFmtId="0" fontId="5" fillId="6" borderId="25" xfId="0" applyNumberFormat="1" applyFont="1" applyFill="1" applyBorder="1" applyAlignment="1" applyProtection="1">
      <alignment horizontal="center" vertical="top"/>
    </xf>
    <xf numFmtId="0" fontId="5" fillId="6" borderId="72" xfId="0" applyNumberFormat="1" applyFont="1" applyFill="1" applyBorder="1" applyAlignment="1" applyProtection="1">
      <alignment horizontal="center" vertical="top"/>
    </xf>
    <xf numFmtId="0" fontId="4" fillId="6" borderId="61" xfId="0" applyNumberFormat="1" applyFont="1" applyFill="1" applyBorder="1" applyAlignment="1" applyProtection="1">
      <alignment horizontal="left" vertical="top"/>
    </xf>
    <xf numFmtId="0" fontId="4" fillId="6" borderId="25" xfId="0" applyNumberFormat="1" applyFont="1" applyFill="1" applyBorder="1" applyAlignment="1" applyProtection="1">
      <alignment horizontal="left" vertical="top"/>
    </xf>
    <xf numFmtId="0" fontId="4" fillId="6" borderId="3" xfId="0" applyNumberFormat="1" applyFont="1" applyFill="1" applyBorder="1" applyAlignment="1" applyProtection="1">
      <alignment horizontal="left" vertical="top"/>
    </xf>
    <xf numFmtId="0" fontId="4" fillId="6" borderId="8" xfId="0" applyNumberFormat="1" applyFont="1" applyFill="1" applyBorder="1" applyAlignment="1" applyProtection="1">
      <alignment horizontal="left" vertical="top"/>
    </xf>
    <xf numFmtId="0" fontId="5" fillId="4" borderId="50" xfId="0" applyNumberFormat="1" applyFont="1" applyFill="1" applyBorder="1" applyAlignment="1" applyProtection="1">
      <alignment horizontal="center" vertical="top"/>
    </xf>
    <xf numFmtId="0" fontId="5" fillId="4" borderId="31" xfId="0" applyNumberFormat="1" applyFont="1" applyFill="1" applyBorder="1" applyAlignment="1" applyProtection="1">
      <alignment horizontal="center" vertical="top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left" vertical="top"/>
    </xf>
    <xf numFmtId="0" fontId="4" fillId="0" borderId="56" xfId="0" applyNumberFormat="1" applyFont="1" applyFill="1" applyBorder="1" applyAlignment="1" applyProtection="1">
      <alignment horizontal="left" vertical="top"/>
    </xf>
    <xf numFmtId="0" fontId="5" fillId="4" borderId="5" xfId="0" applyNumberFormat="1" applyFont="1" applyFill="1" applyBorder="1" applyAlignment="1" applyProtection="1">
      <alignment horizontal="center" vertical="center"/>
    </xf>
    <xf numFmtId="0" fontId="5" fillId="4" borderId="5" xfId="0" applyNumberFormat="1" applyFont="1" applyFill="1" applyBorder="1" applyAlignment="1" applyProtection="1">
      <alignment horizontal="center" vertical="top"/>
    </xf>
    <xf numFmtId="0" fontId="5" fillId="4" borderId="7" xfId="0" applyNumberFormat="1" applyFont="1" applyFill="1" applyBorder="1" applyAlignment="1" applyProtection="1">
      <alignment horizontal="center" vertical="center"/>
    </xf>
    <xf numFmtId="0" fontId="5" fillId="4" borderId="7" xfId="0" applyNumberFormat="1" applyFont="1" applyFill="1" applyBorder="1" applyAlignment="1" applyProtection="1">
      <alignment horizontal="center" vertical="top"/>
    </xf>
    <xf numFmtId="1" fontId="3" fillId="8" borderId="15" xfId="0" applyNumberFormat="1" applyFont="1" applyFill="1" applyBorder="1" applyAlignment="1" applyProtection="1">
      <alignment horizontal="center" vertical="top"/>
    </xf>
    <xf numFmtId="0" fontId="5" fillId="4" borderId="40" xfId="0" applyNumberFormat="1" applyFont="1" applyFill="1" applyBorder="1" applyAlignment="1" applyProtection="1">
      <alignment horizontal="center" vertical="center"/>
    </xf>
    <xf numFmtId="0" fontId="5" fillId="4" borderId="40" xfId="0" applyNumberFormat="1" applyFont="1" applyFill="1" applyBorder="1" applyAlignment="1" applyProtection="1">
      <alignment horizontal="center" vertical="top"/>
    </xf>
    <xf numFmtId="0" fontId="5" fillId="4" borderId="41" xfId="0" applyNumberFormat="1" applyFont="1" applyFill="1" applyBorder="1" applyAlignment="1" applyProtection="1">
      <alignment horizontal="center" vertical="top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center"/>
    </xf>
    <xf numFmtId="0" fontId="5" fillId="0" borderId="41" xfId="0" applyNumberFormat="1" applyFont="1" applyFill="1" applyBorder="1" applyAlignment="1" applyProtection="1">
      <alignment horizontal="center" vertical="top"/>
    </xf>
    <xf numFmtId="0" fontId="5" fillId="4" borderId="56" xfId="0" applyNumberFormat="1" applyFont="1" applyFill="1" applyBorder="1" applyAlignment="1" applyProtection="1">
      <alignment horizontal="center" vertical="center"/>
    </xf>
    <xf numFmtId="1" fontId="5" fillId="6" borderId="54" xfId="0" applyNumberFormat="1" applyFont="1" applyFill="1" applyBorder="1" applyAlignment="1" applyProtection="1">
      <alignment horizontal="center" vertical="top"/>
    </xf>
    <xf numFmtId="1" fontId="5" fillId="6" borderId="72" xfId="0" applyNumberFormat="1" applyFont="1" applyFill="1" applyBorder="1" applyAlignment="1" applyProtection="1">
      <alignment horizontal="center" vertical="top"/>
    </xf>
    <xf numFmtId="0" fontId="5" fillId="6" borderId="54" xfId="0" applyNumberFormat="1" applyFont="1" applyFill="1" applyBorder="1" applyAlignment="1" applyProtection="1">
      <alignment horizontal="left" vertical="top"/>
    </xf>
    <xf numFmtId="0" fontId="5" fillId="6" borderId="54" xfId="0" applyNumberFormat="1" applyFont="1" applyFill="1" applyBorder="1" applyAlignment="1" applyProtection="1">
      <alignment horizontal="justify" vertical="top"/>
    </xf>
    <xf numFmtId="0" fontId="5" fillId="6" borderId="25" xfId="0" applyNumberFormat="1" applyFont="1" applyFill="1" applyBorder="1" applyAlignment="1" applyProtection="1">
      <alignment horizontal="left" vertical="top"/>
    </xf>
    <xf numFmtId="0" fontId="5" fillId="6" borderId="72" xfId="0" applyNumberFormat="1" applyFont="1" applyFill="1" applyBorder="1" applyAlignment="1" applyProtection="1">
      <alignment horizontal="left" vertical="top"/>
    </xf>
    <xf numFmtId="0" fontId="5" fillId="6" borderId="12" xfId="0" applyNumberFormat="1" applyFont="1" applyFill="1" applyBorder="1" applyAlignment="1" applyProtection="1">
      <alignment horizontal="left" vertical="top"/>
    </xf>
    <xf numFmtId="0" fontId="3" fillId="6" borderId="8" xfId="0" applyNumberFormat="1" applyFont="1" applyFill="1" applyBorder="1" applyAlignment="1" applyProtection="1">
      <alignment horizontal="center" vertical="top"/>
    </xf>
    <xf numFmtId="0" fontId="3" fillId="3" borderId="39" xfId="0" applyNumberFormat="1" applyFont="1" applyFill="1" applyBorder="1" applyAlignment="1" applyProtection="1">
      <alignment horizontal="left" vertical="top"/>
    </xf>
    <xf numFmtId="1" fontId="5" fillId="3" borderId="70" xfId="0" applyNumberFormat="1" applyFont="1" applyFill="1" applyBorder="1" applyAlignment="1" applyProtection="1">
      <alignment vertical="top"/>
    </xf>
    <xf numFmtId="0" fontId="5" fillId="0" borderId="41" xfId="1" applyFont="1" applyBorder="1" applyAlignment="1">
      <alignment horizontal="left"/>
    </xf>
    <xf numFmtId="0" fontId="5" fillId="0" borderId="73" xfId="0" applyNumberFormat="1" applyFont="1" applyFill="1" applyBorder="1" applyAlignment="1" applyProtection="1">
      <alignment horizontal="left" vertical="top"/>
    </xf>
    <xf numFmtId="0" fontId="7" fillId="0" borderId="32" xfId="0" applyNumberFormat="1" applyFont="1" applyFill="1" applyBorder="1" applyAlignment="1" applyProtection="1">
      <alignment horizontal="center" vertical="top"/>
    </xf>
    <xf numFmtId="1" fontId="5" fillId="0" borderId="76" xfId="0" applyNumberFormat="1" applyFont="1" applyFill="1" applyBorder="1" applyAlignment="1" applyProtection="1">
      <alignment vertical="top"/>
    </xf>
    <xf numFmtId="1" fontId="5" fillId="6" borderId="54" xfId="0" applyNumberFormat="1" applyFont="1" applyFill="1" applyBorder="1" applyAlignment="1" applyProtection="1">
      <alignment vertical="top"/>
    </xf>
    <xf numFmtId="0" fontId="5" fillId="0" borderId="41" xfId="1" applyFont="1" applyBorder="1" applyAlignment="1">
      <alignment horizontal="left" wrapText="1"/>
    </xf>
    <xf numFmtId="0" fontId="5" fillId="4" borderId="56" xfId="0" applyNumberFormat="1" applyFont="1" applyFill="1" applyBorder="1" applyAlignment="1" applyProtection="1">
      <alignment horizontal="center" vertical="top"/>
    </xf>
    <xf numFmtId="0" fontId="4" fillId="0" borderId="50" xfId="0" applyNumberFormat="1" applyFont="1" applyFill="1" applyBorder="1" applyAlignment="1" applyProtection="1">
      <alignment horizontal="left" vertical="top"/>
    </xf>
    <xf numFmtId="0" fontId="3" fillId="3" borderId="24" xfId="0" applyNumberFormat="1" applyFont="1" applyFill="1" applyBorder="1" applyAlignment="1" applyProtection="1">
      <alignment horizontal="left" vertical="top" wrapText="1"/>
    </xf>
    <xf numFmtId="0" fontId="3" fillId="3" borderId="5" xfId="0" applyNumberFormat="1" applyFont="1" applyFill="1" applyBorder="1" applyAlignment="1" applyProtection="1">
      <alignment horizontal="left" vertical="top" wrapText="1"/>
    </xf>
    <xf numFmtId="0" fontId="5" fillId="0" borderId="62" xfId="0" applyFont="1" applyFill="1" applyBorder="1" applyAlignment="1">
      <alignment vertical="top"/>
    </xf>
    <xf numFmtId="0" fontId="3" fillId="3" borderId="36" xfId="0" applyFont="1" applyFill="1" applyBorder="1" applyAlignment="1">
      <alignment vertical="top"/>
    </xf>
    <xf numFmtId="0" fontId="3" fillId="3" borderId="15" xfId="0" applyFont="1" applyFill="1" applyBorder="1" applyAlignment="1">
      <alignment vertical="top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</xf>
    <xf numFmtId="1" fontId="5" fillId="3" borderId="53" xfId="0" applyNumberFormat="1" applyFont="1" applyFill="1" applyBorder="1" applyAlignment="1" applyProtection="1">
      <alignment vertical="top"/>
    </xf>
    <xf numFmtId="0" fontId="4" fillId="0" borderId="40" xfId="0" applyNumberFormat="1" applyFont="1" applyFill="1" applyBorder="1" applyAlignment="1" applyProtection="1">
      <alignment vertical="top"/>
    </xf>
    <xf numFmtId="0" fontId="4" fillId="0" borderId="41" xfId="0" applyNumberFormat="1" applyFont="1" applyFill="1" applyBorder="1" applyAlignment="1" applyProtection="1">
      <alignment vertical="top"/>
    </xf>
    <xf numFmtId="0" fontId="10" fillId="0" borderId="0" xfId="2"/>
    <xf numFmtId="0" fontId="11" fillId="0" borderId="0" xfId="2" applyFont="1" applyAlignment="1" applyProtection="1">
      <alignment horizontal="center" vertical="center"/>
      <protection locked="0"/>
    </xf>
    <xf numFmtId="0" fontId="11" fillId="0" borderId="0" xfId="2" applyFont="1"/>
    <xf numFmtId="0" fontId="11" fillId="0" borderId="9" xfId="2" applyNumberFormat="1" applyFont="1" applyBorder="1" applyAlignment="1" applyProtection="1">
      <alignment horizontal="center" vertical="center"/>
      <protection locked="0"/>
    </xf>
    <xf numFmtId="0" fontId="11" fillId="0" borderId="9" xfId="2" applyNumberFormat="1" applyFont="1" applyBorder="1" applyAlignment="1" applyProtection="1">
      <alignment horizontal="center" vertical="center" textRotation="90"/>
      <protection locked="0"/>
    </xf>
    <xf numFmtId="0" fontId="11" fillId="0" borderId="9" xfId="2" applyNumberFormat="1" applyFont="1" applyBorder="1" applyAlignment="1" applyProtection="1">
      <alignment horizontal="left" vertical="center" textRotation="90"/>
      <protection locked="0"/>
    </xf>
    <xf numFmtId="0" fontId="11" fillId="19" borderId="9" xfId="2" applyNumberFormat="1" applyFont="1" applyFill="1" applyBorder="1" applyAlignment="1" applyProtection="1">
      <alignment horizontal="center" vertical="center"/>
      <protection locked="0"/>
    </xf>
    <xf numFmtId="0" fontId="11" fillId="19" borderId="9" xfId="2" applyNumberFormat="1" applyFont="1" applyFill="1" applyBorder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0" fontId="12" fillId="0" borderId="9" xfId="2" applyNumberFormat="1" applyFont="1" applyBorder="1" applyAlignment="1" applyProtection="1">
      <alignment horizontal="center" vertical="center"/>
      <protection locked="0"/>
    </xf>
    <xf numFmtId="0" fontId="11" fillId="0" borderId="9" xfId="2" applyNumberFormat="1" applyFont="1" applyBorder="1" applyAlignment="1" applyProtection="1">
      <alignment horizontal="center" vertical="center" wrapText="1"/>
      <protection locked="0"/>
    </xf>
    <xf numFmtId="0" fontId="12" fillId="0" borderId="9" xfId="2" applyNumberFormat="1" applyFont="1" applyBorder="1" applyAlignment="1" applyProtection="1">
      <alignment horizontal="center" vertical="center" wrapText="1"/>
      <protection locked="0"/>
    </xf>
    <xf numFmtId="0" fontId="12" fillId="19" borderId="9" xfId="2" applyNumberFormat="1" applyFont="1" applyFill="1" applyBorder="1" applyAlignment="1" applyProtection="1">
      <alignment horizontal="center" vertical="center"/>
      <protection locked="0"/>
    </xf>
    <xf numFmtId="0" fontId="11" fillId="20" borderId="9" xfId="2" applyNumberFormat="1" applyFont="1" applyFill="1" applyBorder="1" applyAlignment="1" applyProtection="1">
      <alignment horizontal="center" vertical="center"/>
      <protection locked="0"/>
    </xf>
    <xf numFmtId="0" fontId="11" fillId="20" borderId="9" xfId="2" applyNumberFormat="1" applyFont="1" applyFill="1" applyBorder="1" applyAlignment="1" applyProtection="1">
      <alignment vertical="center"/>
      <protection locked="0"/>
    </xf>
    <xf numFmtId="0" fontId="11" fillId="21" borderId="9" xfId="2" applyNumberFormat="1" applyFont="1" applyFill="1" applyBorder="1" applyAlignment="1" applyProtection="1">
      <alignment vertical="center"/>
      <protection locked="0"/>
    </xf>
    <xf numFmtId="0" fontId="11" fillId="3" borderId="9" xfId="2" applyNumberFormat="1" applyFont="1" applyFill="1" applyBorder="1" applyAlignment="1" applyProtection="1">
      <alignment horizontal="center" vertical="center"/>
      <protection locked="0"/>
    </xf>
    <xf numFmtId="0" fontId="11" fillId="18" borderId="9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Border="1" applyAlignment="1"/>
    <xf numFmtId="0" fontId="16" fillId="0" borderId="59" xfId="0" applyFont="1" applyFill="1" applyBorder="1" applyAlignment="1">
      <alignment horizontal="center"/>
    </xf>
    <xf numFmtId="0" fontId="16" fillId="0" borderId="51" xfId="0" applyFont="1" applyFill="1" applyBorder="1" applyAlignment="1">
      <alignment horizontal="center"/>
    </xf>
    <xf numFmtId="0" fontId="16" fillId="0" borderId="60" xfId="0" applyFont="1" applyFill="1" applyBorder="1" applyAlignment="1">
      <alignment horizontal="center"/>
    </xf>
    <xf numFmtId="0" fontId="17" fillId="0" borderId="59" xfId="0" applyFont="1" applyFill="1" applyBorder="1" applyAlignment="1">
      <alignment horizontal="center"/>
    </xf>
    <xf numFmtId="0" fontId="18" fillId="17" borderId="60" xfId="0" applyFont="1" applyFill="1" applyBorder="1" applyAlignment="1">
      <alignment horizontal="center"/>
    </xf>
    <xf numFmtId="0" fontId="0" fillId="0" borderId="0" xfId="0" applyFill="1" applyBorder="1" applyAlignment="1"/>
    <xf numFmtId="0" fontId="16" fillId="0" borderId="47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7" fillId="17" borderId="47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17" fillId="17" borderId="9" xfId="0" applyFont="1" applyFill="1" applyBorder="1" applyAlignment="1">
      <alignment horizontal="center"/>
    </xf>
    <xf numFmtId="0" fontId="17" fillId="17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11" fillId="0" borderId="6" xfId="2" applyNumberFormat="1" applyFont="1" applyBorder="1" applyAlignment="1" applyProtection="1">
      <alignment vertical="center"/>
      <protection locked="0"/>
    </xf>
    <xf numFmtId="0" fontId="11" fillId="0" borderId="7" xfId="2" applyNumberFormat="1" applyFont="1" applyBorder="1" applyAlignment="1" applyProtection="1">
      <alignment vertical="center"/>
      <protection locked="0"/>
    </xf>
    <xf numFmtId="0" fontId="11" fillId="0" borderId="4" xfId="2" applyNumberFormat="1" applyFont="1" applyBorder="1" applyAlignment="1" applyProtection="1">
      <alignment vertical="center" textRotation="90"/>
      <protection locked="0"/>
    </xf>
    <xf numFmtId="0" fontId="11" fillId="0" borderId="5" xfId="2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center" vertical="center"/>
      <protection locked="0"/>
    </xf>
    <xf numFmtId="0" fontId="0" fillId="0" borderId="9" xfId="0" applyBorder="1" applyAlignment="1"/>
    <xf numFmtId="0" fontId="16" fillId="0" borderId="49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57" xfId="0" applyFont="1" applyFill="1" applyBorder="1" applyAlignment="1">
      <alignment horizontal="center"/>
    </xf>
    <xf numFmtId="0" fontId="17" fillId="0" borderId="57" xfId="0" applyFont="1" applyFill="1" applyBorder="1" applyAlignment="1">
      <alignment horizontal="center"/>
    </xf>
    <xf numFmtId="0" fontId="20" fillId="16" borderId="2" xfId="0" applyFont="1" applyFill="1" applyBorder="1" applyAlignment="1">
      <alignment horizontal="center"/>
    </xf>
    <xf numFmtId="0" fontId="17" fillId="17" borderId="49" xfId="0" applyFont="1" applyFill="1" applyBorder="1" applyAlignment="1">
      <alignment horizontal="center"/>
    </xf>
    <xf numFmtId="0" fontId="11" fillId="0" borderId="13" xfId="2" applyNumberFormat="1" applyFont="1" applyBorder="1" applyAlignment="1" applyProtection="1">
      <alignment vertical="center"/>
      <protection locked="0"/>
    </xf>
    <xf numFmtId="0" fontId="11" fillId="0" borderId="1" xfId="2" applyNumberFormat="1" applyFont="1" applyBorder="1" applyAlignment="1" applyProtection="1">
      <alignment vertical="center"/>
      <protection locked="0"/>
    </xf>
    <xf numFmtId="0" fontId="11" fillId="0" borderId="14" xfId="2" applyNumberFormat="1" applyFont="1" applyBorder="1" applyAlignment="1" applyProtection="1">
      <alignment vertical="center"/>
      <protection locked="0"/>
    </xf>
    <xf numFmtId="0" fontId="11" fillId="0" borderId="4" xfId="2" applyNumberFormat="1" applyFont="1" applyBorder="1" applyAlignment="1" applyProtection="1">
      <alignment horizontal="center" vertical="center"/>
      <protection locked="0"/>
    </xf>
    <xf numFmtId="0" fontId="11" fillId="0" borderId="3" xfId="2" applyNumberFormat="1" applyFont="1" applyBorder="1" applyAlignment="1" applyProtection="1">
      <alignment vertical="center" textRotation="90"/>
      <protection locked="0"/>
    </xf>
    <xf numFmtId="0" fontId="13" fillId="0" borderId="9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20" fillId="16" borderId="9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textRotation="90"/>
    </xf>
    <xf numFmtId="0" fontId="23" fillId="0" borderId="59" xfId="0" applyFont="1" applyBorder="1" applyAlignment="1"/>
    <xf numFmtId="0" fontId="23" fillId="0" borderId="51" xfId="0" applyFont="1" applyBorder="1" applyAlignment="1"/>
    <xf numFmtId="0" fontId="23" fillId="0" borderId="60" xfId="0" applyFont="1" applyBorder="1" applyAlignment="1"/>
    <xf numFmtId="0" fontId="23" fillId="17" borderId="39" xfId="0" applyFont="1" applyFill="1" applyBorder="1" applyAlignment="1"/>
    <xf numFmtId="0" fontId="23" fillId="0" borderId="47" xfId="0" applyFont="1" applyBorder="1" applyAlignment="1"/>
    <xf numFmtId="0" fontId="23" fillId="0" borderId="9" xfId="0" applyFont="1" applyBorder="1" applyAlignment="1"/>
    <xf numFmtId="0" fontId="23" fillId="0" borderId="48" xfId="0" applyFont="1" applyBorder="1" applyAlignment="1"/>
    <xf numFmtId="0" fontId="23" fillId="17" borderId="40" xfId="0" applyFont="1" applyFill="1" applyBorder="1" applyAlignment="1"/>
    <xf numFmtId="0" fontId="23" fillId="0" borderId="50" xfId="0" applyFont="1" applyBorder="1" applyAlignment="1"/>
    <xf numFmtId="0" fontId="23" fillId="0" borderId="31" xfId="0" applyFont="1" applyBorder="1" applyAlignment="1"/>
    <xf numFmtId="0" fontId="23" fillId="17" borderId="41" xfId="0" applyFont="1" applyFill="1" applyBorder="1" applyAlignment="1"/>
    <xf numFmtId="0" fontId="25" fillId="0" borderId="39" xfId="0" applyFont="1" applyBorder="1" applyAlignment="1">
      <alignment vertical="center"/>
    </xf>
    <xf numFmtId="0" fontId="21" fillId="0" borderId="0" xfId="0" applyFont="1" applyAlignment="1"/>
    <xf numFmtId="0" fontId="25" fillId="0" borderId="41" xfId="0" applyFont="1" applyBorder="1" applyAlignment="1">
      <alignment vertical="center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45" xfId="0" applyNumberFormat="1" applyFont="1" applyBorder="1" applyAlignment="1">
      <alignment horizontal="center" vertical="center" wrapText="1"/>
    </xf>
    <xf numFmtId="0" fontId="16" fillId="0" borderId="15" xfId="0" applyNumberFormat="1" applyFont="1" applyBorder="1" applyAlignment="1">
      <alignment horizontal="center" vertical="center"/>
    </xf>
    <xf numFmtId="0" fontId="21" fillId="0" borderId="0" xfId="0" applyFont="1" applyBorder="1" applyAlignment="1"/>
    <xf numFmtId="0" fontId="26" fillId="0" borderId="39" xfId="0" applyFont="1" applyBorder="1" applyAlignment="1">
      <alignment horizontal="center" vertical="center"/>
    </xf>
    <xf numFmtId="0" fontId="21" fillId="0" borderId="0" xfId="0" applyFont="1" applyFill="1" applyBorder="1" applyAlignment="1"/>
    <xf numFmtId="0" fontId="26" fillId="0" borderId="40" xfId="0" applyFont="1" applyBorder="1" applyAlignment="1">
      <alignment horizontal="center" vertical="center"/>
    </xf>
    <xf numFmtId="0" fontId="21" fillId="0" borderId="0" xfId="0" applyFont="1" applyFill="1" applyAlignment="1"/>
    <xf numFmtId="0" fontId="27" fillId="0" borderId="40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textRotation="90"/>
    </xf>
    <xf numFmtId="0" fontId="19" fillId="0" borderId="5" xfId="0" applyFont="1" applyFill="1" applyBorder="1" applyAlignment="1">
      <alignment horizontal="center" textRotation="90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20" fillId="16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textRotation="90"/>
    </xf>
    <xf numFmtId="0" fontId="19" fillId="0" borderId="13" xfId="0" applyFont="1" applyFill="1" applyBorder="1" applyAlignment="1">
      <alignment horizontal="center" textRotation="90"/>
    </xf>
    <xf numFmtId="0" fontId="23" fillId="0" borderId="15" xfId="0" applyFont="1" applyBorder="1" applyAlignment="1">
      <alignment horizontal="justify" vertical="top"/>
    </xf>
    <xf numFmtId="0" fontId="11" fillId="11" borderId="9" xfId="2" applyNumberFormat="1" applyFont="1" applyFill="1" applyBorder="1" applyAlignment="1" applyProtection="1">
      <alignment horizontal="center" vertical="center"/>
      <protection locked="0"/>
    </xf>
    <xf numFmtId="0" fontId="30" fillId="11" borderId="9" xfId="2" applyNumberFormat="1" applyFont="1" applyFill="1" applyBorder="1" applyAlignment="1" applyProtection="1">
      <alignment horizontal="center" vertical="center"/>
      <protection locked="0"/>
    </xf>
    <xf numFmtId="0" fontId="30" fillId="11" borderId="59" xfId="2" applyNumberFormat="1" applyFont="1" applyFill="1" applyBorder="1" applyAlignment="1" applyProtection="1">
      <alignment horizontal="center" vertical="center"/>
      <protection locked="0"/>
    </xf>
    <xf numFmtId="0" fontId="30" fillId="11" borderId="51" xfId="2" applyNumberFormat="1" applyFont="1" applyFill="1" applyBorder="1" applyAlignment="1" applyProtection="1">
      <alignment horizontal="center" vertical="center"/>
      <protection locked="0"/>
    </xf>
    <xf numFmtId="0" fontId="30" fillId="11" borderId="47" xfId="2" applyNumberFormat="1" applyFont="1" applyFill="1" applyBorder="1" applyAlignment="1" applyProtection="1">
      <alignment horizontal="center" vertical="center"/>
      <protection locked="0"/>
    </xf>
    <xf numFmtId="0" fontId="30" fillId="11" borderId="48" xfId="2" applyNumberFormat="1" applyFont="1" applyFill="1" applyBorder="1" applyAlignment="1" applyProtection="1">
      <alignment horizontal="center" vertical="center"/>
      <protection locked="0"/>
    </xf>
    <xf numFmtId="0" fontId="26" fillId="0" borderId="65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3" fillId="17" borderId="47" xfId="0" applyFont="1" applyFill="1" applyBorder="1" applyAlignment="1">
      <alignment horizontal="center" vertical="center"/>
    </xf>
    <xf numFmtId="0" fontId="23" fillId="17" borderId="9" xfId="0" applyFont="1" applyFill="1" applyBorder="1" applyAlignment="1">
      <alignment horizontal="center" vertical="center"/>
    </xf>
    <xf numFmtId="0" fontId="23" fillId="17" borderId="48" xfId="0" applyFont="1" applyFill="1" applyBorder="1" applyAlignment="1">
      <alignment horizontal="center" vertical="center"/>
    </xf>
    <xf numFmtId="0" fontId="23" fillId="0" borderId="24" xfId="0" applyFont="1" applyBorder="1" applyAlignment="1"/>
    <xf numFmtId="0" fontId="23" fillId="0" borderId="5" xfId="0" applyFont="1" applyBorder="1" applyAlignment="1"/>
    <xf numFmtId="0" fontId="23" fillId="17" borderId="5" xfId="0" applyFont="1" applyFill="1" applyBorder="1" applyAlignment="1">
      <alignment horizontal="center" vertical="center"/>
    </xf>
    <xf numFmtId="0" fontId="23" fillId="0" borderId="32" xfId="0" applyFont="1" applyBorder="1" applyAlignment="1"/>
    <xf numFmtId="0" fontId="30" fillId="11" borderId="24" xfId="2" applyNumberFormat="1" applyFont="1" applyFill="1" applyBorder="1" applyAlignment="1" applyProtection="1">
      <alignment horizontal="center" vertical="center"/>
      <protection locked="0"/>
    </xf>
    <xf numFmtId="0" fontId="30" fillId="11" borderId="5" xfId="2" applyNumberFormat="1" applyFont="1" applyFill="1" applyBorder="1" applyAlignment="1" applyProtection="1">
      <alignment horizontal="center" vertical="center"/>
      <protection locked="0"/>
    </xf>
    <xf numFmtId="0" fontId="23" fillId="7" borderId="48" xfId="0" applyFont="1" applyFill="1" applyBorder="1" applyAlignment="1">
      <alignment horizontal="center" vertical="center"/>
    </xf>
    <xf numFmtId="0" fontId="23" fillId="7" borderId="9" xfId="0" applyFont="1" applyFill="1" applyBorder="1" applyAlignment="1">
      <alignment horizontal="center" vertical="center"/>
    </xf>
    <xf numFmtId="0" fontId="23" fillId="7" borderId="59" xfId="0" applyFont="1" applyFill="1" applyBorder="1" applyAlignment="1">
      <alignment horizontal="center" vertical="center"/>
    </xf>
    <xf numFmtId="0" fontId="23" fillId="7" borderId="51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50" xfId="0" applyFont="1" applyFill="1" applyBorder="1" applyAlignment="1">
      <alignment horizontal="center" vertical="center"/>
    </xf>
    <xf numFmtId="0" fontId="23" fillId="7" borderId="56" xfId="0" applyFont="1" applyFill="1" applyBorder="1" applyAlignment="1">
      <alignment horizontal="center" vertical="center"/>
    </xf>
    <xf numFmtId="0" fontId="23" fillId="8" borderId="47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24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5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textRotation="90"/>
    </xf>
    <xf numFmtId="0" fontId="31" fillId="0" borderId="36" xfId="0" applyFont="1" applyBorder="1" applyAlignment="1">
      <alignment horizontal="justify" vertical="top"/>
    </xf>
    <xf numFmtId="0" fontId="22" fillId="0" borderId="16" xfId="0" applyFont="1" applyFill="1" applyBorder="1" applyAlignment="1">
      <alignment horizontal="center" vertical="center"/>
    </xf>
    <xf numFmtId="0" fontId="23" fillId="22" borderId="51" xfId="0" applyFont="1" applyFill="1" applyBorder="1" applyAlignment="1"/>
    <xf numFmtId="0" fontId="23" fillId="17" borderId="70" xfId="0" applyFont="1" applyFill="1" applyBorder="1" applyAlignment="1"/>
    <xf numFmtId="0" fontId="23" fillId="17" borderId="69" xfId="0" applyFont="1" applyFill="1" applyBorder="1" applyAlignment="1"/>
    <xf numFmtId="0" fontId="23" fillId="17" borderId="76" xfId="0" applyFont="1" applyFill="1" applyBorder="1" applyAlignment="1"/>
    <xf numFmtId="0" fontId="22" fillId="0" borderId="21" xfId="0" applyFont="1" applyFill="1" applyBorder="1" applyAlignment="1">
      <alignment horizontal="center" vertical="center"/>
    </xf>
    <xf numFmtId="0" fontId="23" fillId="22" borderId="9" xfId="0" applyFont="1" applyFill="1" applyBorder="1" applyAlignment="1"/>
    <xf numFmtId="0" fontId="23" fillId="22" borderId="60" xfId="0" applyFont="1" applyFill="1" applyBorder="1" applyAlignment="1"/>
    <xf numFmtId="0" fontId="23" fillId="22" borderId="48" xfId="0" applyFont="1" applyFill="1" applyBorder="1" applyAlignment="1"/>
    <xf numFmtId="0" fontId="23" fillId="22" borderId="31" xfId="0" applyFont="1" applyFill="1" applyBorder="1" applyAlignment="1"/>
    <xf numFmtId="0" fontId="23" fillId="22" borderId="56" xfId="0" applyFont="1" applyFill="1" applyBorder="1" applyAlignment="1"/>
    <xf numFmtId="0" fontId="32" fillId="0" borderId="9" xfId="0" applyFont="1" applyFill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2" fillId="0" borderId="0" xfId="2" applyFont="1" applyAlignment="1" applyProtection="1">
      <protection locked="0"/>
    </xf>
    <xf numFmtId="0" fontId="11" fillId="0" borderId="0" xfId="2" applyFont="1" applyAlignment="1"/>
    <xf numFmtId="0" fontId="5" fillId="0" borderId="50" xfId="0" applyNumberFormat="1" applyFont="1" applyFill="1" applyBorder="1" applyAlignment="1" applyProtection="1">
      <alignment horizontal="left" vertical="top"/>
    </xf>
    <xf numFmtId="0" fontId="5" fillId="0" borderId="69" xfId="0" applyNumberFormat="1" applyFont="1" applyFill="1" applyBorder="1" applyAlignment="1" applyProtection="1">
      <alignment horizontal="left" vertical="top"/>
    </xf>
    <xf numFmtId="1" fontId="3" fillId="8" borderId="16" xfId="0" applyNumberFormat="1" applyFont="1" applyFill="1" applyBorder="1" applyAlignment="1" applyProtection="1">
      <alignment horizontal="center" vertical="center"/>
    </xf>
    <xf numFmtId="0" fontId="5" fillId="4" borderId="41" xfId="0" applyNumberFormat="1" applyFont="1" applyFill="1" applyBorder="1" applyAlignment="1" applyProtection="1">
      <alignment horizontal="center" vertical="center"/>
    </xf>
    <xf numFmtId="0" fontId="5" fillId="4" borderId="50" xfId="0" applyNumberFormat="1" applyFont="1" applyFill="1" applyBorder="1" applyAlignment="1" applyProtection="1">
      <alignment horizontal="center" vertical="center"/>
    </xf>
    <xf numFmtId="0" fontId="5" fillId="0" borderId="54" xfId="0" applyNumberFormat="1" applyFont="1" applyFill="1" applyBorder="1" applyAlignment="1" applyProtection="1">
      <alignment horizontal="justify" vertical="top"/>
    </xf>
    <xf numFmtId="0" fontId="33" fillId="0" borderId="39" xfId="0" applyFont="1" applyBorder="1" applyAlignment="1">
      <alignment horizontal="justify" vertical="top"/>
    </xf>
    <xf numFmtId="0" fontId="33" fillId="0" borderId="77" xfId="0" applyFont="1" applyBorder="1" applyAlignment="1">
      <alignment horizontal="justify" vertical="top"/>
    </xf>
    <xf numFmtId="1" fontId="5" fillId="0" borderId="59" xfId="0" applyNumberFormat="1" applyFont="1" applyFill="1" applyBorder="1" applyAlignment="1" applyProtection="1">
      <alignment horizontal="center" vertical="top"/>
    </xf>
    <xf numFmtId="1" fontId="5" fillId="0" borderId="60" xfId="0" applyNumberFormat="1" applyFont="1" applyFill="1" applyBorder="1" applyAlignment="1" applyProtection="1">
      <alignment horizontal="center" vertical="top"/>
    </xf>
    <xf numFmtId="1" fontId="5" fillId="0" borderId="52" xfId="0" applyNumberFormat="1" applyFont="1" applyFill="1" applyBorder="1" applyAlignment="1" applyProtection="1">
      <alignment horizontal="center" vertical="top"/>
    </xf>
    <xf numFmtId="0" fontId="3" fillId="3" borderId="23" xfId="0" applyNumberFormat="1" applyFont="1" applyFill="1" applyBorder="1" applyAlignment="1" applyProtection="1">
      <alignment horizontal="left" vertical="top" wrapText="1"/>
    </xf>
    <xf numFmtId="0" fontId="4" fillId="3" borderId="74" xfId="0" applyNumberFormat="1" applyFont="1" applyFill="1" applyBorder="1" applyAlignment="1" applyProtection="1">
      <alignment horizontal="left" vertical="top"/>
    </xf>
    <xf numFmtId="1" fontId="3" fillId="3" borderId="19" xfId="0" applyNumberFormat="1" applyFont="1" applyFill="1" applyBorder="1" applyAlignment="1" applyProtection="1">
      <alignment horizontal="center" vertical="top"/>
    </xf>
    <xf numFmtId="0" fontId="3" fillId="8" borderId="36" xfId="1" applyFont="1" applyFill="1" applyBorder="1" applyAlignment="1">
      <alignment horizontal="left" vertical="center"/>
    </xf>
    <xf numFmtId="1" fontId="3" fillId="8" borderId="19" xfId="0" applyNumberFormat="1" applyFont="1" applyFill="1" applyBorder="1" applyAlignment="1" applyProtection="1">
      <alignment horizontal="right" vertical="center"/>
    </xf>
    <xf numFmtId="1" fontId="3" fillId="3" borderId="27" xfId="0" applyNumberFormat="1" applyFont="1" applyFill="1" applyBorder="1" applyAlignment="1" applyProtection="1">
      <alignment horizontal="center" vertical="top"/>
    </xf>
    <xf numFmtId="1" fontId="3" fillId="8" borderId="16" xfId="0" applyNumberFormat="1" applyFont="1" applyFill="1" applyBorder="1" applyAlignment="1" applyProtection="1">
      <alignment horizontal="right" vertical="center"/>
    </xf>
    <xf numFmtId="1" fontId="3" fillId="8" borderId="17" xfId="0" applyNumberFormat="1" applyFont="1" applyFill="1" applyBorder="1" applyAlignment="1" applyProtection="1">
      <alignment horizontal="right" vertical="center"/>
    </xf>
    <xf numFmtId="1" fontId="3" fillId="8" borderId="45" xfId="0" applyNumberFormat="1" applyFont="1" applyFill="1" applyBorder="1" applyAlignment="1" applyProtection="1">
      <alignment horizontal="right" vertical="center"/>
    </xf>
    <xf numFmtId="1" fontId="5" fillId="0" borderId="11" xfId="0" applyNumberFormat="1" applyFont="1" applyFill="1" applyBorder="1" applyAlignment="1" applyProtection="1">
      <alignment horizontal="center" vertical="top"/>
    </xf>
    <xf numFmtId="0" fontId="5" fillId="11" borderId="30" xfId="0" applyNumberFormat="1" applyFont="1" applyFill="1" applyBorder="1" applyAlignment="1" applyProtection="1">
      <alignment horizontal="left" vertical="top"/>
    </xf>
    <xf numFmtId="0" fontId="5" fillId="11" borderId="28" xfId="0" applyNumberFormat="1" applyFont="1" applyFill="1" applyBorder="1" applyAlignment="1" applyProtection="1">
      <alignment horizontal="center" vertical="top"/>
    </xf>
    <xf numFmtId="0" fontId="7" fillId="0" borderId="48" xfId="0" applyNumberFormat="1" applyFont="1" applyFill="1" applyBorder="1" applyAlignment="1" applyProtection="1">
      <alignment horizontal="center" vertical="top"/>
    </xf>
    <xf numFmtId="1" fontId="3" fillId="8" borderId="30" xfId="0" applyNumberFormat="1" applyFont="1" applyFill="1" applyBorder="1" applyAlignment="1" applyProtection="1">
      <alignment horizontal="center" vertical="top"/>
    </xf>
    <xf numFmtId="1" fontId="3" fillId="8" borderId="27" xfId="0" applyNumberFormat="1" applyFont="1" applyFill="1" applyBorder="1" applyAlignment="1" applyProtection="1">
      <alignment horizontal="center" vertical="top"/>
    </xf>
    <xf numFmtId="1" fontId="3" fillId="8" borderId="28" xfId="0" applyNumberFormat="1" applyFont="1" applyFill="1" applyBorder="1" applyAlignment="1" applyProtection="1">
      <alignment horizontal="center" vertical="top"/>
    </xf>
    <xf numFmtId="1" fontId="3" fillId="8" borderId="52" xfId="0" applyNumberFormat="1" applyFont="1" applyFill="1" applyBorder="1" applyAlignment="1" applyProtection="1">
      <alignment horizontal="center" vertical="top"/>
    </xf>
    <xf numFmtId="1" fontId="3" fillId="8" borderId="26" xfId="0" applyNumberFormat="1" applyFont="1" applyFill="1" applyBorder="1" applyAlignment="1" applyProtection="1">
      <alignment horizontal="center" vertical="top"/>
    </xf>
    <xf numFmtId="1" fontId="3" fillId="3" borderId="37" xfId="0" applyNumberFormat="1" applyFont="1" applyFill="1" applyBorder="1" applyAlignment="1" applyProtection="1">
      <alignment vertical="top"/>
    </xf>
    <xf numFmtId="1" fontId="3" fillId="3" borderId="30" xfId="0" applyNumberFormat="1" applyFont="1" applyFill="1" applyBorder="1" applyAlignment="1" applyProtection="1">
      <alignment horizontal="center" vertical="top"/>
    </xf>
    <xf numFmtId="1" fontId="3" fillId="3" borderId="29" xfId="0" applyNumberFormat="1" applyFont="1" applyFill="1" applyBorder="1" applyAlignment="1" applyProtection="1">
      <alignment horizontal="center" vertical="top"/>
    </xf>
    <xf numFmtId="1" fontId="3" fillId="8" borderId="18" xfId="0" applyNumberFormat="1" applyFont="1" applyFill="1" applyBorder="1" applyAlignment="1" applyProtection="1">
      <alignment horizontal="right" vertical="center"/>
    </xf>
    <xf numFmtId="1" fontId="3" fillId="3" borderId="28" xfId="0" applyNumberFormat="1" applyFont="1" applyFill="1" applyBorder="1" applyAlignment="1" applyProtection="1">
      <alignment horizontal="center" vertical="top"/>
    </xf>
    <xf numFmtId="0" fontId="5" fillId="8" borderId="26" xfId="0" applyNumberFormat="1" applyFont="1" applyFill="1" applyBorder="1" applyAlignment="1" applyProtection="1">
      <alignment horizontal="left" vertical="top"/>
    </xf>
    <xf numFmtId="0" fontId="5" fillId="8" borderId="52" xfId="0" applyNumberFormat="1" applyFont="1" applyFill="1" applyBorder="1" applyAlignment="1" applyProtection="1">
      <alignment horizontal="left" vertical="top"/>
    </xf>
    <xf numFmtId="1" fontId="3" fillId="8" borderId="75" xfId="0" applyNumberFormat="1" applyFont="1" applyFill="1" applyBorder="1" applyAlignment="1" applyProtection="1">
      <alignment horizontal="center" vertical="top"/>
    </xf>
    <xf numFmtId="1" fontId="3" fillId="3" borderId="46" xfId="0" applyNumberFormat="1" applyFont="1" applyFill="1" applyBorder="1" applyAlignment="1" applyProtection="1">
      <alignment horizontal="center" vertical="top"/>
    </xf>
    <xf numFmtId="1" fontId="3" fillId="3" borderId="4" xfId="0" applyNumberFormat="1" applyFont="1" applyFill="1" applyBorder="1" applyAlignment="1" applyProtection="1">
      <alignment horizontal="center" vertical="top"/>
    </xf>
    <xf numFmtId="1" fontId="3" fillId="3" borderId="58" xfId="0" applyNumberFormat="1" applyFont="1" applyFill="1" applyBorder="1" applyAlignment="1" applyProtection="1">
      <alignment horizontal="center" vertical="top"/>
    </xf>
    <xf numFmtId="0" fontId="5" fillId="5" borderId="43" xfId="0" applyNumberFormat="1" applyFont="1" applyFill="1" applyBorder="1" applyAlignment="1" applyProtection="1">
      <alignment horizontal="left" vertical="top"/>
    </xf>
    <xf numFmtId="0" fontId="34" fillId="0" borderId="0" xfId="0" applyNumberFormat="1" applyFont="1" applyFill="1" applyBorder="1" applyAlignment="1" applyProtection="1">
      <alignment vertical="top"/>
    </xf>
    <xf numFmtId="0" fontId="4" fillId="0" borderId="48" xfId="0" applyNumberFormat="1" applyFont="1" applyFill="1" applyBorder="1" applyAlignment="1" applyProtection="1">
      <alignment vertical="top"/>
    </xf>
    <xf numFmtId="0" fontId="4" fillId="8" borderId="18" xfId="0" applyNumberFormat="1" applyFont="1" applyFill="1" applyBorder="1" applyAlignment="1" applyProtection="1">
      <alignment horizontal="justify" vertical="top"/>
    </xf>
    <xf numFmtId="0" fontId="5" fillId="0" borderId="40" xfId="0" applyNumberFormat="1" applyFont="1" applyFill="1" applyBorder="1" applyAlignment="1" applyProtection="1">
      <alignment horizontal="center" vertical="top"/>
    </xf>
    <xf numFmtId="1" fontId="3" fillId="0" borderId="36" xfId="0" applyNumberFormat="1" applyFont="1" applyFill="1" applyBorder="1" applyAlignment="1" applyProtection="1">
      <alignment horizontal="center" vertical="top"/>
    </xf>
    <xf numFmtId="1" fontId="3" fillId="0" borderId="19" xfId="0" applyNumberFormat="1" applyFont="1" applyFill="1" applyBorder="1" applyAlignment="1" applyProtection="1">
      <alignment horizontal="center" vertical="top"/>
    </xf>
    <xf numFmtId="1" fontId="3" fillId="4" borderId="36" xfId="0" applyNumberFormat="1" applyFont="1" applyFill="1" applyBorder="1" applyAlignment="1" applyProtection="1">
      <alignment horizontal="center" vertical="top"/>
    </xf>
    <xf numFmtId="0" fontId="5" fillId="0" borderId="50" xfId="0" applyNumberFormat="1" applyFont="1" applyFill="1" applyBorder="1" applyAlignment="1" applyProtection="1">
      <alignment horizontal="left" vertical="top"/>
    </xf>
    <xf numFmtId="0" fontId="5" fillId="0" borderId="56" xfId="0" applyNumberFormat="1" applyFont="1" applyFill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left" vertical="top"/>
    </xf>
    <xf numFmtId="0" fontId="5" fillId="0" borderId="43" xfId="0" applyNumberFormat="1" applyFont="1" applyFill="1" applyBorder="1" applyAlignment="1" applyProtection="1">
      <alignment horizontal="center" vertical="top"/>
    </xf>
    <xf numFmtId="0" fontId="5" fillId="0" borderId="40" xfId="0" applyNumberFormat="1" applyFont="1" applyFill="1" applyBorder="1" applyAlignment="1" applyProtection="1">
      <alignment horizontal="center" vertical="top" wrapText="1"/>
    </xf>
    <xf numFmtId="1" fontId="3" fillId="4" borderId="19" xfId="0" applyNumberFormat="1" applyFont="1" applyFill="1" applyBorder="1" applyAlignment="1" applyProtection="1">
      <alignment horizontal="center" vertical="top"/>
    </xf>
    <xf numFmtId="0" fontId="3" fillId="2" borderId="23" xfId="0" applyNumberFormat="1" applyFont="1" applyFill="1" applyBorder="1" applyAlignment="1" applyProtection="1">
      <alignment horizontal="center" vertical="top"/>
    </xf>
    <xf numFmtId="0" fontId="3" fillId="2" borderId="75" xfId="0" applyNumberFormat="1" applyFont="1" applyFill="1" applyBorder="1" applyAlignment="1" applyProtection="1">
      <alignment horizontal="center" vertical="top"/>
    </xf>
    <xf numFmtId="0" fontId="3" fillId="2" borderId="74" xfId="0" applyNumberFormat="1" applyFont="1" applyFill="1" applyBorder="1" applyAlignment="1" applyProtection="1">
      <alignment horizontal="center" vertical="top"/>
    </xf>
    <xf numFmtId="1" fontId="3" fillId="0" borderId="30" xfId="0" applyNumberFormat="1" applyFont="1" applyFill="1" applyBorder="1" applyAlignment="1" applyProtection="1">
      <alignment horizontal="center" vertical="top"/>
    </xf>
    <xf numFmtId="1" fontId="3" fillId="0" borderId="27" xfId="0" applyNumberFormat="1" applyFont="1" applyFill="1" applyBorder="1" applyAlignment="1" applyProtection="1">
      <alignment horizontal="center" vertical="top"/>
    </xf>
    <xf numFmtId="1" fontId="3" fillId="0" borderId="28" xfId="0" applyNumberFormat="1" applyFont="1" applyFill="1" applyBorder="1" applyAlignment="1" applyProtection="1">
      <alignment horizontal="center" vertical="top"/>
    </xf>
    <xf numFmtId="0" fontId="3" fillId="0" borderId="45" xfId="0" applyNumberFormat="1" applyFont="1" applyFill="1" applyBorder="1" applyAlignment="1" applyProtection="1">
      <alignment horizontal="center" vertical="top"/>
    </xf>
    <xf numFmtId="0" fontId="3" fillId="0" borderId="29" xfId="0" applyNumberFormat="1" applyFont="1" applyFill="1" applyBorder="1" applyAlignment="1" applyProtection="1">
      <alignment horizontal="center" vertical="top" wrapText="1"/>
    </xf>
    <xf numFmtId="0" fontId="3" fillId="2" borderId="22" xfId="0" applyNumberFormat="1" applyFont="1" applyFill="1" applyBorder="1" applyAlignment="1" applyProtection="1">
      <alignment horizontal="center" vertical="top"/>
    </xf>
    <xf numFmtId="1" fontId="3" fillId="0" borderId="29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1" fontId="5" fillId="0" borderId="6" xfId="0" applyNumberFormat="1" applyFont="1" applyFill="1" applyBorder="1" applyAlignment="1" applyProtection="1">
      <alignment horizontal="center" vertical="top"/>
    </xf>
    <xf numFmtId="0" fontId="5" fillId="6" borderId="78" xfId="0" applyNumberFormat="1" applyFont="1" applyFill="1" applyBorder="1" applyAlignment="1" applyProtection="1">
      <alignment horizontal="center" vertical="top"/>
    </xf>
    <xf numFmtId="1" fontId="5" fillId="0" borderId="1" xfId="0" applyNumberFormat="1" applyFont="1" applyFill="1" applyBorder="1" applyAlignment="1" applyProtection="1">
      <alignment horizontal="center" vertical="top"/>
    </xf>
    <xf numFmtId="0" fontId="5" fillId="6" borderId="6" xfId="0" applyNumberFormat="1" applyFont="1" applyFill="1" applyBorder="1" applyAlignment="1" applyProtection="1">
      <alignment horizontal="center" vertical="top"/>
    </xf>
    <xf numFmtId="1" fontId="3" fillId="7" borderId="6" xfId="0" applyNumberFormat="1" applyFont="1" applyFill="1" applyBorder="1" applyAlignment="1" applyProtection="1">
      <alignment horizontal="center" vertical="top"/>
    </xf>
    <xf numFmtId="0" fontId="3" fillId="0" borderId="15" xfId="0" applyNumberFormat="1" applyFont="1" applyFill="1" applyBorder="1" applyAlignment="1" applyProtection="1">
      <alignment horizontal="center" vertical="top" wrapText="1"/>
    </xf>
    <xf numFmtId="0" fontId="3" fillId="2" borderId="53" xfId="0" applyNumberFormat="1" applyFont="1" applyFill="1" applyBorder="1" applyAlignment="1" applyProtection="1">
      <alignment horizontal="center" vertical="top"/>
    </xf>
    <xf numFmtId="1" fontId="3" fillId="0" borderId="15" xfId="0" applyNumberFormat="1" applyFont="1" applyFill="1" applyBorder="1" applyAlignment="1" applyProtection="1">
      <alignment horizontal="center" vertical="top"/>
    </xf>
    <xf numFmtId="1" fontId="3" fillId="0" borderId="38" xfId="0" applyNumberFormat="1" applyFont="1" applyFill="1" applyBorder="1" applyAlignment="1" applyProtection="1">
      <alignment horizontal="center" vertical="top"/>
    </xf>
    <xf numFmtId="0" fontId="5" fillId="6" borderId="42" xfId="0" applyNumberFormat="1" applyFont="1" applyFill="1" applyBorder="1" applyAlignment="1" applyProtection="1">
      <alignment horizontal="center" vertical="top"/>
    </xf>
    <xf numFmtId="0" fontId="5" fillId="6" borderId="40" xfId="0" applyNumberFormat="1" applyFont="1" applyFill="1" applyBorder="1" applyAlignment="1" applyProtection="1">
      <alignment horizontal="center" vertical="top"/>
    </xf>
    <xf numFmtId="1" fontId="3" fillId="7" borderId="40" xfId="0" applyNumberFormat="1" applyFont="1" applyFill="1" applyBorder="1" applyAlignment="1" applyProtection="1">
      <alignment horizontal="center" vertical="top"/>
    </xf>
    <xf numFmtId="0" fontId="33" fillId="0" borderId="40" xfId="0" applyNumberFormat="1" applyFont="1" applyFill="1" applyBorder="1" applyAlignment="1" applyProtection="1">
      <alignment horizontal="left" vertical="center"/>
    </xf>
    <xf numFmtId="0" fontId="3" fillId="0" borderId="63" xfId="1" applyFont="1" applyBorder="1" applyAlignment="1">
      <alignment horizontal="center" vertical="center"/>
    </xf>
    <xf numFmtId="0" fontId="3" fillId="0" borderId="4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4" fillId="0" borderId="69" xfId="0" applyNumberFormat="1" applyFont="1" applyFill="1" applyBorder="1" applyAlignment="1" applyProtection="1">
      <alignment vertical="top"/>
    </xf>
    <xf numFmtId="1" fontId="3" fillId="12" borderId="9" xfId="1" applyNumberFormat="1" applyFont="1" applyFill="1" applyBorder="1" applyAlignment="1">
      <alignment horizontal="center" vertical="center"/>
    </xf>
    <xf numFmtId="0" fontId="3" fillId="12" borderId="48" xfId="1" applyFont="1" applyFill="1" applyBorder="1" applyAlignment="1">
      <alignment horizontal="center" vertical="center"/>
    </xf>
    <xf numFmtId="0" fontId="3" fillId="12" borderId="63" xfId="1" applyFont="1" applyFill="1" applyBorder="1" applyAlignment="1">
      <alignment horizontal="center" vertical="center"/>
    </xf>
    <xf numFmtId="0" fontId="3" fillId="12" borderId="47" xfId="1" applyFont="1" applyFill="1" applyBorder="1" applyAlignment="1">
      <alignment horizontal="center" vertical="center"/>
    </xf>
    <xf numFmtId="1" fontId="3" fillId="12" borderId="48" xfId="1" applyNumberFormat="1" applyFont="1" applyFill="1" applyBorder="1" applyAlignment="1">
      <alignment horizontal="center" vertical="center"/>
    </xf>
    <xf numFmtId="0" fontId="5" fillId="12" borderId="47" xfId="0" applyNumberFormat="1" applyFont="1" applyFill="1" applyBorder="1" applyAlignment="1" applyProtection="1">
      <alignment horizontal="center" vertical="center"/>
    </xf>
    <xf numFmtId="0" fontId="5" fillId="12" borderId="5" xfId="0" applyNumberFormat="1" applyFont="1" applyFill="1" applyBorder="1" applyAlignment="1" applyProtection="1">
      <alignment horizontal="center" vertical="center"/>
    </xf>
    <xf numFmtId="0" fontId="5" fillId="12" borderId="9" xfId="0" applyNumberFormat="1" applyFont="1" applyFill="1" applyBorder="1" applyAlignment="1" applyProtection="1">
      <alignment horizontal="center" vertical="center"/>
    </xf>
    <xf numFmtId="0" fontId="3" fillId="11" borderId="63" xfId="1" applyFont="1" applyFill="1" applyBorder="1"/>
    <xf numFmtId="0" fontId="3" fillId="11" borderId="9" xfId="1" applyFont="1" applyFill="1" applyBorder="1"/>
    <xf numFmtId="0" fontId="3" fillId="7" borderId="18" xfId="0" applyNumberFormat="1" applyFont="1" applyFill="1" applyBorder="1" applyAlignment="1" applyProtection="1">
      <alignment horizontal="center" vertical="top"/>
    </xf>
    <xf numFmtId="0" fontId="4" fillId="23" borderId="61" xfId="0" applyNumberFormat="1" applyFont="1" applyFill="1" applyBorder="1" applyAlignment="1" applyProtection="1">
      <alignment horizontal="left" vertical="top"/>
    </xf>
    <xf numFmtId="0" fontId="4" fillId="23" borderId="25" xfId="0" applyNumberFormat="1" applyFont="1" applyFill="1" applyBorder="1" applyAlignment="1" applyProtection="1">
      <alignment horizontal="left" vertical="top"/>
    </xf>
    <xf numFmtId="0" fontId="5" fillId="0" borderId="60" xfId="0" applyNumberFormat="1" applyFont="1" applyFill="1" applyBorder="1" applyAlignment="1" applyProtection="1">
      <alignment horizontal="left" vertical="top"/>
    </xf>
    <xf numFmtId="0" fontId="8" fillId="7" borderId="15" xfId="0" applyNumberFormat="1" applyFont="1" applyFill="1" applyBorder="1" applyAlignment="1" applyProtection="1">
      <alignment horizontal="left" vertical="top"/>
    </xf>
    <xf numFmtId="0" fontId="3" fillId="7" borderId="15" xfId="0" applyNumberFormat="1" applyFont="1" applyFill="1" applyBorder="1" applyAlignment="1" applyProtection="1">
      <alignment horizontal="justify" vertical="top"/>
    </xf>
    <xf numFmtId="0" fontId="8" fillId="7" borderId="16" xfId="0" applyNumberFormat="1" applyFont="1" applyFill="1" applyBorder="1" applyAlignment="1" applyProtection="1">
      <alignment horizontal="justify" vertical="top"/>
    </xf>
    <xf numFmtId="0" fontId="5" fillId="7" borderId="45" xfId="0" applyNumberFormat="1" applyFont="1" applyFill="1" applyBorder="1" applyAlignment="1" applyProtection="1">
      <alignment horizontal="justify" vertical="top"/>
    </xf>
    <xf numFmtId="0" fontId="5" fillId="7" borderId="16" xfId="0" applyNumberFormat="1" applyFont="1" applyFill="1" applyBorder="1" applyAlignment="1" applyProtection="1">
      <alignment horizontal="justify" vertical="top"/>
    </xf>
    <xf numFmtId="0" fontId="5" fillId="7" borderId="20" xfId="0" applyNumberFormat="1" applyFont="1" applyFill="1" applyBorder="1" applyAlignment="1" applyProtection="1">
      <alignment horizontal="justify" vertical="top"/>
    </xf>
    <xf numFmtId="0" fontId="3" fillId="7" borderId="18" xfId="0" applyNumberFormat="1" applyFont="1" applyFill="1" applyBorder="1" applyAlignment="1" applyProtection="1">
      <alignment horizontal="justify" vertical="top"/>
    </xf>
    <xf numFmtId="1" fontId="3" fillId="7" borderId="21" xfId="0" applyNumberFormat="1" applyFont="1" applyFill="1" applyBorder="1" applyAlignment="1" applyProtection="1">
      <alignment horizontal="center" vertical="top"/>
    </xf>
    <xf numFmtId="1" fontId="3" fillId="7" borderId="71" xfId="0" applyNumberFormat="1" applyFont="1" applyFill="1" applyBorder="1" applyAlignment="1" applyProtection="1">
      <alignment horizontal="center" vertical="top"/>
    </xf>
    <xf numFmtId="1" fontId="3" fillId="7" borderId="19" xfId="0" applyNumberFormat="1" applyFont="1" applyFill="1" applyBorder="1" applyAlignment="1" applyProtection="1">
      <alignment horizontal="center" vertical="top"/>
    </xf>
    <xf numFmtId="0" fontId="9" fillId="7" borderId="45" xfId="0" applyNumberFormat="1" applyFont="1" applyFill="1" applyBorder="1" applyAlignment="1" applyProtection="1">
      <alignment horizontal="left" vertical="top"/>
    </xf>
    <xf numFmtId="1" fontId="3" fillId="7" borderId="33" xfId="0" applyNumberFormat="1" applyFont="1" applyFill="1" applyBorder="1" applyAlignment="1" applyProtection="1">
      <alignment horizontal="center" vertical="top"/>
    </xf>
    <xf numFmtId="1" fontId="3" fillId="7" borderId="15" xfId="0" applyNumberFormat="1" applyFont="1" applyFill="1" applyBorder="1" applyAlignment="1" applyProtection="1">
      <alignment horizontal="center" vertical="top"/>
    </xf>
    <xf numFmtId="1" fontId="3" fillId="7" borderId="22" xfId="0" applyNumberFormat="1" applyFont="1" applyFill="1" applyBorder="1" applyAlignment="1" applyProtection="1">
      <alignment horizontal="center" vertical="top"/>
    </xf>
    <xf numFmtId="1" fontId="3" fillId="7" borderId="16" xfId="0" applyNumberFormat="1" applyFont="1" applyFill="1" applyBorder="1" applyAlignment="1" applyProtection="1">
      <alignment horizontal="center" vertical="top"/>
    </xf>
    <xf numFmtId="1" fontId="3" fillId="7" borderId="17" xfId="0" applyNumberFormat="1" applyFont="1" applyFill="1" applyBorder="1" applyAlignment="1" applyProtection="1">
      <alignment horizontal="center" vertical="top"/>
    </xf>
    <xf numFmtId="1" fontId="3" fillId="7" borderId="45" xfId="0" applyNumberFormat="1" applyFont="1" applyFill="1" applyBorder="1" applyAlignment="1" applyProtection="1">
      <alignment horizontal="center" vertical="top"/>
    </xf>
    <xf numFmtId="1" fontId="3" fillId="7" borderId="18" xfId="0" applyNumberFormat="1" applyFont="1" applyFill="1" applyBorder="1" applyAlignment="1" applyProtection="1">
      <alignment horizontal="center" vertical="top"/>
    </xf>
    <xf numFmtId="1" fontId="3" fillId="7" borderId="37" xfId="0" applyNumberFormat="1" applyFont="1" applyFill="1" applyBorder="1" applyAlignment="1" applyProtection="1">
      <alignment vertical="top"/>
    </xf>
    <xf numFmtId="0" fontId="3" fillId="0" borderId="4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47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5" fillId="0" borderId="66" xfId="0" applyNumberFormat="1" applyFont="1" applyFill="1" applyBorder="1" applyAlignment="1" applyProtection="1">
      <alignment horizontal="center" vertical="center"/>
    </xf>
    <xf numFmtId="0" fontId="5" fillId="0" borderId="50" xfId="0" applyNumberFormat="1" applyFont="1" applyFill="1" applyBorder="1" applyAlignment="1" applyProtection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center"/>
    </xf>
    <xf numFmtId="0" fontId="5" fillId="0" borderId="56" xfId="0" applyNumberFormat="1" applyFont="1" applyFill="1" applyBorder="1" applyAlignment="1" applyProtection="1">
      <alignment horizontal="center" vertical="center"/>
    </xf>
    <xf numFmtId="0" fontId="5" fillId="0" borderId="79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/>
    </xf>
    <xf numFmtId="0" fontId="5" fillId="0" borderId="40" xfId="0" applyNumberFormat="1" applyFont="1" applyFill="1" applyBorder="1" applyAlignment="1" applyProtection="1">
      <alignment horizontal="center" vertical="top"/>
    </xf>
    <xf numFmtId="1" fontId="3" fillId="8" borderId="16" xfId="0" applyNumberFormat="1" applyFont="1" applyFill="1" applyBorder="1" applyAlignment="1" applyProtection="1">
      <alignment horizontal="center" vertical="center"/>
    </xf>
    <xf numFmtId="0" fontId="3" fillId="4" borderId="16" xfId="0" applyNumberFormat="1" applyFont="1" applyFill="1" applyBorder="1" applyAlignment="1" applyProtection="1">
      <alignment horizontal="center" vertical="top"/>
    </xf>
    <xf numFmtId="0" fontId="3" fillId="4" borderId="17" xfId="0" applyNumberFormat="1" applyFont="1" applyFill="1" applyBorder="1" applyAlignment="1" applyProtection="1">
      <alignment horizontal="center" vertical="top"/>
    </xf>
    <xf numFmtId="0" fontId="3" fillId="4" borderId="45" xfId="0" applyNumberFormat="1" applyFont="1" applyFill="1" applyBorder="1" applyAlignment="1" applyProtection="1">
      <alignment horizontal="center" vertical="top"/>
    </xf>
    <xf numFmtId="1" fontId="3" fillId="0" borderId="36" xfId="0" applyNumberFormat="1" applyFont="1" applyFill="1" applyBorder="1" applyAlignment="1" applyProtection="1">
      <alignment horizontal="center" vertical="top"/>
    </xf>
    <xf numFmtId="1" fontId="3" fillId="0" borderId="19" xfId="0" applyNumberFormat="1" applyFont="1" applyFill="1" applyBorder="1" applyAlignment="1" applyProtection="1">
      <alignment horizontal="center" vertical="top"/>
    </xf>
    <xf numFmtId="0" fontId="3" fillId="0" borderId="36" xfId="0" applyNumberFormat="1" applyFont="1" applyFill="1" applyBorder="1" applyAlignment="1" applyProtection="1">
      <alignment horizontal="center" vertical="top"/>
    </xf>
    <xf numFmtId="1" fontId="3" fillId="4" borderId="36" xfId="0" applyNumberFormat="1" applyFont="1" applyFill="1" applyBorder="1" applyAlignment="1" applyProtection="1">
      <alignment horizontal="center" vertical="top"/>
    </xf>
    <xf numFmtId="0" fontId="3" fillId="4" borderId="37" xfId="0" applyNumberFormat="1" applyFont="1" applyFill="1" applyBorder="1" applyAlignment="1" applyProtection="1">
      <alignment horizontal="center" vertical="top"/>
    </xf>
    <xf numFmtId="0" fontId="5" fillId="0" borderId="50" xfId="0" applyNumberFormat="1" applyFont="1" applyFill="1" applyBorder="1" applyAlignment="1" applyProtection="1">
      <alignment horizontal="left" vertical="top"/>
    </xf>
    <xf numFmtId="0" fontId="5" fillId="0" borderId="56" xfId="0" applyNumberFormat="1" applyFont="1" applyFill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left" vertical="top"/>
    </xf>
    <xf numFmtId="0" fontId="5" fillId="0" borderId="69" xfId="0" applyNumberFormat="1" applyFont="1" applyFill="1" applyBorder="1" applyAlignment="1" applyProtection="1">
      <alignment horizontal="left" vertical="top"/>
    </xf>
    <xf numFmtId="0" fontId="5" fillId="0" borderId="62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3" fillId="4" borderId="36" xfId="0" applyNumberFormat="1" applyFont="1" applyFill="1" applyBorder="1" applyAlignment="1" applyProtection="1">
      <alignment horizontal="center" vertical="top"/>
    </xf>
    <xf numFmtId="1" fontId="5" fillId="0" borderId="47" xfId="0" applyNumberFormat="1" applyFont="1" applyFill="1" applyBorder="1" applyAlignment="1" applyProtection="1">
      <alignment horizontal="left" vertical="top"/>
    </xf>
    <xf numFmtId="1" fontId="5" fillId="0" borderId="9" xfId="0" applyNumberFormat="1" applyFont="1" applyFill="1" applyBorder="1" applyAlignment="1" applyProtection="1">
      <alignment horizontal="left" vertical="top"/>
    </xf>
    <xf numFmtId="1" fontId="5" fillId="0" borderId="48" xfId="0" applyNumberFormat="1" applyFont="1" applyFill="1" applyBorder="1" applyAlignment="1" applyProtection="1">
      <alignment horizontal="left" vertical="top"/>
    </xf>
    <xf numFmtId="0" fontId="5" fillId="0" borderId="63" xfId="0" applyNumberFormat="1" applyFont="1" applyFill="1" applyBorder="1" applyAlignment="1" applyProtection="1">
      <alignment horizontal="left" vertical="top"/>
    </xf>
    <xf numFmtId="0" fontId="5" fillId="0" borderId="6" xfId="0" applyNumberFormat="1" applyFont="1" applyFill="1" applyBorder="1" applyAlignment="1" applyProtection="1">
      <alignment horizontal="left" vertical="top"/>
    </xf>
    <xf numFmtId="0" fontId="5" fillId="0" borderId="69" xfId="0" applyNumberFormat="1" applyFont="1" applyFill="1" applyBorder="1" applyAlignment="1" applyProtection="1">
      <alignment horizontal="left" vertical="top"/>
    </xf>
    <xf numFmtId="0" fontId="5" fillId="0" borderId="50" xfId="0" applyNumberFormat="1" applyFont="1" applyFill="1" applyBorder="1" applyAlignment="1" applyProtection="1">
      <alignment horizontal="left" vertical="top"/>
    </xf>
    <xf numFmtId="0" fontId="5" fillId="0" borderId="31" xfId="0" applyNumberFormat="1" applyFont="1" applyFill="1" applyBorder="1" applyAlignment="1" applyProtection="1">
      <alignment horizontal="left" vertical="top"/>
    </xf>
    <xf numFmtId="0" fontId="5" fillId="0" borderId="56" xfId="0" applyNumberFormat="1" applyFont="1" applyFill="1" applyBorder="1" applyAlignment="1" applyProtection="1">
      <alignment horizontal="left" vertical="top"/>
    </xf>
    <xf numFmtId="1" fontId="5" fillId="0" borderId="50" xfId="0" applyNumberFormat="1" applyFont="1" applyFill="1" applyBorder="1" applyAlignment="1" applyProtection="1">
      <alignment horizontal="left" vertical="top"/>
    </xf>
    <xf numFmtId="1" fontId="5" fillId="0" borderId="31" xfId="0" applyNumberFormat="1" applyFont="1" applyFill="1" applyBorder="1" applyAlignment="1" applyProtection="1">
      <alignment horizontal="left" vertical="top"/>
    </xf>
    <xf numFmtId="1" fontId="5" fillId="0" borderId="56" xfId="0" applyNumberFormat="1" applyFont="1" applyFill="1" applyBorder="1" applyAlignment="1" applyProtection="1">
      <alignment horizontal="left" vertical="top"/>
    </xf>
    <xf numFmtId="1" fontId="3" fillId="8" borderId="16" xfId="0" applyNumberFormat="1" applyFont="1" applyFill="1" applyBorder="1" applyAlignment="1" applyProtection="1">
      <alignment horizontal="center" vertical="center"/>
    </xf>
    <xf numFmtId="0" fontId="3" fillId="8" borderId="17" xfId="0" applyNumberFormat="1" applyFont="1" applyFill="1" applyBorder="1" applyAlignment="1" applyProtection="1">
      <alignment horizontal="center" vertical="center"/>
    </xf>
    <xf numFmtId="0" fontId="3" fillId="8" borderId="45" xfId="0" applyNumberFormat="1" applyFont="1" applyFill="1" applyBorder="1" applyAlignment="1" applyProtection="1">
      <alignment horizontal="center" vertical="center"/>
    </xf>
    <xf numFmtId="0" fontId="3" fillId="8" borderId="18" xfId="0" applyNumberFormat="1" applyFont="1" applyFill="1" applyBorder="1" applyAlignment="1" applyProtection="1">
      <alignment horizontal="center" vertical="center"/>
    </xf>
    <xf numFmtId="0" fontId="5" fillId="0" borderId="33" xfId="0" applyNumberFormat="1" applyFont="1" applyFill="1" applyBorder="1" applyAlignment="1" applyProtection="1">
      <alignment horizontal="center" vertical="top"/>
    </xf>
    <xf numFmtId="0" fontId="5" fillId="0" borderId="22" xfId="0" applyNumberFormat="1" applyFont="1" applyFill="1" applyBorder="1" applyAlignment="1" applyProtection="1">
      <alignment horizontal="center" vertical="top"/>
    </xf>
    <xf numFmtId="0" fontId="5" fillId="0" borderId="34" xfId="0" applyNumberFormat="1" applyFont="1" applyFill="1" applyBorder="1" applyAlignment="1" applyProtection="1">
      <alignment horizontal="center" vertical="top"/>
    </xf>
    <xf numFmtId="0" fontId="5" fillId="0" borderId="61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55" xfId="0" applyNumberFormat="1" applyFont="1" applyFill="1" applyBorder="1" applyAlignment="1" applyProtection="1">
      <alignment horizontal="center" vertical="top"/>
    </xf>
    <xf numFmtId="0" fontId="5" fillId="0" borderId="62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68" xfId="0" applyNumberFormat="1" applyFont="1" applyFill="1" applyBorder="1" applyAlignment="1" applyProtection="1">
      <alignment horizontal="center" vertical="top"/>
    </xf>
    <xf numFmtId="0" fontId="3" fillId="0" borderId="39" xfId="0" applyNumberFormat="1" applyFont="1" applyFill="1" applyBorder="1" applyAlignment="1" applyProtection="1">
      <alignment horizontal="center" vertical="center" textRotation="90"/>
    </xf>
    <xf numFmtId="0" fontId="3" fillId="0" borderId="40" xfId="0" applyNumberFormat="1" applyFont="1" applyFill="1" applyBorder="1" applyAlignment="1" applyProtection="1">
      <alignment horizontal="center" vertical="center" textRotation="90"/>
    </xf>
    <xf numFmtId="0" fontId="3" fillId="0" borderId="41" xfId="0" applyNumberFormat="1" applyFont="1" applyFill="1" applyBorder="1" applyAlignment="1" applyProtection="1">
      <alignment horizontal="center" vertical="center" textRotation="90"/>
    </xf>
    <xf numFmtId="1" fontId="5" fillId="0" borderId="59" xfId="0" applyNumberFormat="1" applyFont="1" applyFill="1" applyBorder="1" applyAlignment="1" applyProtection="1">
      <alignment horizontal="left" vertical="top"/>
    </xf>
    <xf numFmtId="1" fontId="5" fillId="0" borderId="51" xfId="0" applyNumberFormat="1" applyFont="1" applyFill="1" applyBorder="1" applyAlignment="1" applyProtection="1">
      <alignment horizontal="left" vertical="top"/>
    </xf>
    <xf numFmtId="1" fontId="5" fillId="0" borderId="60" xfId="0" applyNumberFormat="1" applyFont="1" applyFill="1" applyBorder="1" applyAlignment="1" applyProtection="1">
      <alignment horizontal="left" vertical="top"/>
    </xf>
    <xf numFmtId="1" fontId="5" fillId="12" borderId="47" xfId="0" applyNumberFormat="1" applyFont="1" applyFill="1" applyBorder="1" applyAlignment="1" applyProtection="1">
      <alignment horizontal="justify" vertical="top"/>
    </xf>
    <xf numFmtId="1" fontId="5" fillId="12" borderId="9" xfId="0" applyNumberFormat="1" applyFont="1" applyFill="1" applyBorder="1" applyAlignment="1" applyProtection="1">
      <alignment horizontal="justify" vertical="top"/>
    </xf>
    <xf numFmtId="1" fontId="5" fillId="12" borderId="48" xfId="0" applyNumberFormat="1" applyFont="1" applyFill="1" applyBorder="1" applyAlignment="1" applyProtection="1">
      <alignment horizontal="justify" vertical="top"/>
    </xf>
    <xf numFmtId="1" fontId="5" fillId="11" borderId="47" xfId="0" applyNumberFormat="1" applyFont="1" applyFill="1" applyBorder="1" applyAlignment="1" applyProtection="1">
      <alignment horizontal="left" vertical="top"/>
    </xf>
    <xf numFmtId="1" fontId="5" fillId="11" borderId="9" xfId="0" applyNumberFormat="1" applyFont="1" applyFill="1" applyBorder="1" applyAlignment="1" applyProtection="1">
      <alignment horizontal="left" vertical="top"/>
    </xf>
    <xf numFmtId="1" fontId="5" fillId="11" borderId="48" xfId="0" applyNumberFormat="1" applyFont="1" applyFill="1" applyBorder="1" applyAlignment="1" applyProtection="1">
      <alignment horizontal="left" vertical="top"/>
    </xf>
    <xf numFmtId="0" fontId="3" fillId="0" borderId="33" xfId="0" applyNumberFormat="1" applyFont="1" applyFill="1" applyBorder="1" applyAlignment="1" applyProtection="1">
      <alignment horizontal="center" vertical="top"/>
    </xf>
    <xf numFmtId="0" fontId="3" fillId="0" borderId="22" xfId="0" applyNumberFormat="1" applyFont="1" applyFill="1" applyBorder="1" applyAlignment="1" applyProtection="1">
      <alignment horizontal="center" vertical="top"/>
    </xf>
    <xf numFmtId="0" fontId="3" fillId="0" borderId="36" xfId="0" applyNumberFormat="1" applyFont="1" applyFill="1" applyBorder="1" applyAlignment="1" applyProtection="1">
      <alignment horizontal="center" vertical="top"/>
    </xf>
    <xf numFmtId="0" fontId="3" fillId="0" borderId="19" xfId="0" applyNumberFormat="1" applyFont="1" applyFill="1" applyBorder="1" applyAlignment="1" applyProtection="1">
      <alignment horizontal="center" vertical="top"/>
    </xf>
    <xf numFmtId="0" fontId="3" fillId="0" borderId="37" xfId="0" applyNumberFormat="1" applyFont="1" applyFill="1" applyBorder="1" applyAlignment="1" applyProtection="1">
      <alignment horizontal="center" vertical="top"/>
    </xf>
    <xf numFmtId="0" fontId="3" fillId="2" borderId="28" xfId="0" applyNumberFormat="1" applyFont="1" applyFill="1" applyBorder="1" applyAlignment="1" applyProtection="1">
      <alignment horizontal="center" vertical="center"/>
    </xf>
    <xf numFmtId="0" fontId="3" fillId="2" borderId="29" xfId="0" applyNumberFormat="1" applyFont="1" applyFill="1" applyBorder="1" applyAlignment="1" applyProtection="1">
      <alignment horizontal="center" vertical="center"/>
    </xf>
    <xf numFmtId="1" fontId="3" fillId="0" borderId="36" xfId="0" applyNumberFormat="1" applyFont="1" applyFill="1" applyBorder="1" applyAlignment="1" applyProtection="1">
      <alignment horizontal="center" vertical="top"/>
    </xf>
    <xf numFmtId="1" fontId="3" fillId="4" borderId="36" xfId="0" applyNumberFormat="1" applyFont="1" applyFill="1" applyBorder="1" applyAlignment="1" applyProtection="1">
      <alignment horizontal="center" vertical="top"/>
    </xf>
    <xf numFmtId="0" fontId="3" fillId="4" borderId="19" xfId="0" applyNumberFormat="1" applyFont="1" applyFill="1" applyBorder="1" applyAlignment="1" applyProtection="1">
      <alignment horizontal="center" vertical="top"/>
    </xf>
    <xf numFmtId="0" fontId="3" fillId="4" borderId="37" xfId="0" applyNumberFormat="1" applyFont="1" applyFill="1" applyBorder="1" applyAlignment="1" applyProtection="1">
      <alignment horizontal="center" vertical="top"/>
    </xf>
    <xf numFmtId="1" fontId="3" fillId="0" borderId="19" xfId="0" applyNumberFormat="1" applyFont="1" applyFill="1" applyBorder="1" applyAlignment="1" applyProtection="1">
      <alignment horizontal="center" vertical="top"/>
    </xf>
    <xf numFmtId="0" fontId="5" fillId="0" borderId="39" xfId="0" applyNumberFormat="1" applyFont="1" applyFill="1" applyBorder="1" applyAlignment="1" applyProtection="1">
      <alignment horizontal="center" vertical="top"/>
    </xf>
    <xf numFmtId="0" fontId="5" fillId="0" borderId="40" xfId="0" applyNumberFormat="1" applyFont="1" applyFill="1" applyBorder="1" applyAlignment="1" applyProtection="1">
      <alignment horizontal="center" vertical="top"/>
    </xf>
    <xf numFmtId="0" fontId="5" fillId="0" borderId="42" xfId="0" applyNumberFormat="1" applyFont="1" applyFill="1" applyBorder="1" applyAlignment="1" applyProtection="1">
      <alignment horizontal="center" vertical="top"/>
    </xf>
    <xf numFmtId="0" fontId="3" fillId="0" borderId="23" xfId="0" applyNumberFormat="1" applyFont="1" applyFill="1" applyBorder="1" applyAlignment="1" applyProtection="1">
      <alignment horizontal="center" vertical="center" textRotation="90" wrapText="1"/>
    </xf>
    <xf numFmtId="0" fontId="3" fillId="0" borderId="12" xfId="0" applyNumberFormat="1" applyFont="1" applyFill="1" applyBorder="1" applyAlignment="1" applyProtection="1">
      <alignment horizontal="center" vertical="center" textRotation="90" wrapText="1"/>
    </xf>
    <xf numFmtId="0" fontId="3" fillId="0" borderId="30" xfId="0" applyNumberFormat="1" applyFont="1" applyFill="1" applyBorder="1" applyAlignment="1" applyProtection="1">
      <alignment horizontal="center" vertical="center" textRotation="90" wrapText="1"/>
    </xf>
    <xf numFmtId="0" fontId="3" fillId="0" borderId="71" xfId="0" applyNumberFormat="1" applyFont="1" applyFill="1" applyBorder="1" applyAlignment="1" applyProtection="1">
      <alignment horizontal="center" vertical="center" textRotation="90" wrapText="1"/>
    </xf>
    <xf numFmtId="0" fontId="3" fillId="0" borderId="72" xfId="0" applyNumberFormat="1" applyFont="1" applyFill="1" applyBorder="1" applyAlignment="1" applyProtection="1">
      <alignment horizontal="center" vertical="center" textRotation="90" wrapText="1"/>
    </xf>
    <xf numFmtId="0" fontId="3" fillId="0" borderId="52" xfId="0" applyNumberFormat="1" applyFont="1" applyFill="1" applyBorder="1" applyAlignment="1" applyProtection="1">
      <alignment horizontal="center" vertical="center" textRotation="90" wrapText="1"/>
    </xf>
    <xf numFmtId="0" fontId="3" fillId="0" borderId="36" xfId="0" applyNumberFormat="1" applyFont="1" applyFill="1" applyBorder="1" applyAlignment="1" applyProtection="1">
      <alignment horizontal="center" vertical="center"/>
    </xf>
    <xf numFmtId="0" fontId="3" fillId="0" borderId="19" xfId="0" applyNumberFormat="1" applyFont="1" applyFill="1" applyBorder="1" applyAlignment="1" applyProtection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</xf>
    <xf numFmtId="0" fontId="3" fillId="4" borderId="36" xfId="0" applyNumberFormat="1" applyFont="1" applyFill="1" applyBorder="1" applyAlignment="1" applyProtection="1">
      <alignment horizontal="left" vertical="top" indent="4"/>
    </xf>
    <xf numFmtId="0" fontId="3" fillId="4" borderId="19" xfId="0" applyNumberFormat="1" applyFont="1" applyFill="1" applyBorder="1" applyAlignment="1" applyProtection="1">
      <alignment horizontal="left" vertical="top" indent="4"/>
    </xf>
    <xf numFmtId="0" fontId="3" fillId="4" borderId="37" xfId="0" applyNumberFormat="1" applyFont="1" applyFill="1" applyBorder="1" applyAlignment="1" applyProtection="1">
      <alignment horizontal="left" vertical="top" indent="4"/>
    </xf>
    <xf numFmtId="0" fontId="3" fillId="0" borderId="36" xfId="0" applyNumberFormat="1" applyFont="1" applyFill="1" applyBorder="1" applyAlignment="1" applyProtection="1">
      <alignment horizontal="left" vertical="top" indent="4"/>
    </xf>
    <xf numFmtId="0" fontId="3" fillId="0" borderId="19" xfId="0" applyNumberFormat="1" applyFont="1" applyFill="1" applyBorder="1" applyAlignment="1" applyProtection="1">
      <alignment horizontal="left" vertical="top" indent="4"/>
    </xf>
    <xf numFmtId="0" fontId="3" fillId="0" borderId="37" xfId="0" applyNumberFormat="1" applyFont="1" applyFill="1" applyBorder="1" applyAlignment="1" applyProtection="1">
      <alignment horizontal="left" vertical="top" indent="4"/>
    </xf>
    <xf numFmtId="0" fontId="3" fillId="4" borderId="33" xfId="0" applyNumberFormat="1" applyFont="1" applyFill="1" applyBorder="1" applyAlignment="1" applyProtection="1">
      <alignment horizontal="center" vertical="top"/>
    </xf>
    <xf numFmtId="0" fontId="3" fillId="4" borderId="22" xfId="0" applyNumberFormat="1" applyFont="1" applyFill="1" applyBorder="1" applyAlignment="1" applyProtection="1">
      <alignment horizontal="center" vertical="top"/>
    </xf>
    <xf numFmtId="0" fontId="3" fillId="4" borderId="34" xfId="0" applyNumberFormat="1" applyFont="1" applyFill="1" applyBorder="1" applyAlignment="1" applyProtection="1">
      <alignment horizontal="center" vertical="top"/>
    </xf>
    <xf numFmtId="0" fontId="3" fillId="0" borderId="65" xfId="0" applyNumberFormat="1" applyFont="1" applyFill="1" applyBorder="1" applyAlignment="1" applyProtection="1">
      <alignment horizontal="center" vertical="center"/>
    </xf>
    <xf numFmtId="0" fontId="3" fillId="0" borderId="7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53" xfId="0" applyNumberFormat="1" applyFont="1" applyFill="1" applyBorder="1" applyAlignment="1" applyProtection="1">
      <alignment horizontal="left" vertical="top"/>
    </xf>
    <xf numFmtId="0" fontId="3" fillId="0" borderId="54" xfId="0" applyNumberFormat="1" applyFont="1" applyFill="1" applyBorder="1" applyAlignment="1" applyProtection="1">
      <alignment horizontal="left" vertical="top"/>
    </xf>
    <xf numFmtId="0" fontId="3" fillId="0" borderId="38" xfId="0" applyNumberFormat="1" applyFont="1" applyFill="1" applyBorder="1" applyAlignment="1" applyProtection="1">
      <alignment horizontal="left" vertical="top"/>
    </xf>
    <xf numFmtId="0" fontId="3" fillId="0" borderId="33" xfId="0" applyNumberFormat="1" applyFont="1" applyFill="1" applyBorder="1" applyAlignment="1" applyProtection="1">
      <alignment horizontal="left" vertical="top" wrapText="1"/>
    </xf>
    <xf numFmtId="0" fontId="3" fillId="0" borderId="61" xfId="0" applyNumberFormat="1" applyFont="1" applyFill="1" applyBorder="1" applyAlignment="1" applyProtection="1">
      <alignment horizontal="left" vertical="top" wrapText="1"/>
    </xf>
    <xf numFmtId="0" fontId="3" fillId="0" borderId="44" xfId="0" applyNumberFormat="1" applyFont="1" applyFill="1" applyBorder="1" applyAlignment="1" applyProtection="1">
      <alignment horizontal="left" vertical="top" wrapText="1"/>
    </xf>
    <xf numFmtId="0" fontId="3" fillId="0" borderId="34" xfId="0" applyNumberFormat="1" applyFont="1" applyFill="1" applyBorder="1" applyAlignment="1" applyProtection="1">
      <alignment horizontal="center" vertical="top"/>
    </xf>
    <xf numFmtId="0" fontId="3" fillId="0" borderId="62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68" xfId="0" applyNumberFormat="1" applyFont="1" applyFill="1" applyBorder="1" applyAlignment="1" applyProtection="1">
      <alignment horizontal="center" vertical="top"/>
    </xf>
    <xf numFmtId="0" fontId="3" fillId="0" borderId="22" xfId="0" applyNumberFormat="1" applyFont="1" applyFill="1" applyBorder="1" applyAlignment="1" applyProtection="1">
      <alignment horizontal="left" vertical="top" indent="6"/>
    </xf>
    <xf numFmtId="0" fontId="3" fillId="0" borderId="33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63" xfId="0" applyNumberFormat="1" applyFont="1" applyFill="1" applyBorder="1" applyAlignment="1" applyProtection="1">
      <alignment horizontal="center" vertical="top"/>
    </xf>
    <xf numFmtId="0" fontId="3" fillId="0" borderId="6" xfId="0" applyNumberFormat="1" applyFont="1" applyFill="1" applyBorder="1" applyAlignment="1" applyProtection="1">
      <alignment horizontal="center" vertical="top"/>
    </xf>
    <xf numFmtId="0" fontId="3" fillId="0" borderId="69" xfId="0" applyNumberFormat="1" applyFont="1" applyFill="1" applyBorder="1" applyAlignment="1" applyProtection="1">
      <alignment horizontal="center" vertical="top"/>
    </xf>
    <xf numFmtId="0" fontId="3" fillId="4" borderId="36" xfId="0" applyNumberFormat="1" applyFont="1" applyFill="1" applyBorder="1" applyAlignment="1" applyProtection="1">
      <alignment horizontal="center" vertical="top"/>
    </xf>
    <xf numFmtId="0" fontId="3" fillId="4" borderId="16" xfId="0" applyNumberFormat="1" applyFont="1" applyFill="1" applyBorder="1" applyAlignment="1" applyProtection="1">
      <alignment horizontal="center" vertical="top"/>
    </xf>
    <xf numFmtId="0" fontId="3" fillId="4" borderId="17" xfId="0" applyNumberFormat="1" applyFont="1" applyFill="1" applyBorder="1" applyAlignment="1" applyProtection="1">
      <alignment horizontal="center" vertical="top"/>
    </xf>
    <xf numFmtId="0" fontId="3" fillId="4" borderId="45" xfId="0" applyNumberFormat="1" applyFont="1" applyFill="1" applyBorder="1" applyAlignment="1" applyProtection="1">
      <alignment horizontal="center" vertical="top"/>
    </xf>
    <xf numFmtId="0" fontId="11" fillId="20" borderId="9" xfId="2" applyNumberFormat="1" applyFont="1" applyFill="1" applyBorder="1" applyAlignment="1" applyProtection="1">
      <alignment horizontal="center" vertical="center"/>
      <protection locked="0"/>
    </xf>
    <xf numFmtId="0" fontId="11" fillId="20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2" applyNumberFormat="1" applyFont="1" applyBorder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horizontal="center" vertical="center"/>
      <protection locked="0"/>
    </xf>
    <xf numFmtId="0" fontId="12" fillId="20" borderId="9" xfId="2" applyNumberFormat="1" applyFont="1" applyFill="1" applyBorder="1" applyAlignment="1" applyProtection="1">
      <alignment horizontal="center" vertical="center"/>
      <protection locked="0"/>
    </xf>
    <xf numFmtId="0" fontId="11" fillId="0" borderId="0" xfId="2" applyFont="1"/>
    <xf numFmtId="0" fontId="11" fillId="0" borderId="9" xfId="2" applyNumberFormat="1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top"/>
      <protection locked="0"/>
    </xf>
    <xf numFmtId="0" fontId="11" fillId="0" borderId="9" xfId="2" applyNumberFormat="1" applyFont="1" applyBorder="1" applyAlignment="1" applyProtection="1">
      <alignment horizontal="left" vertical="center"/>
      <protection locked="0"/>
    </xf>
    <xf numFmtId="0" fontId="11" fillId="0" borderId="2" xfId="2" applyNumberFormat="1" applyFont="1" applyBorder="1" applyAlignment="1" applyProtection="1">
      <alignment horizontal="center" vertical="center" textRotation="90"/>
      <protection locked="0"/>
    </xf>
    <xf numFmtId="0" fontId="11" fillId="0" borderId="4" xfId="2" applyNumberFormat="1" applyFont="1" applyBorder="1" applyAlignment="1" applyProtection="1">
      <alignment horizontal="center" vertical="center" textRotation="90"/>
      <protection locked="0"/>
    </xf>
    <xf numFmtId="0" fontId="11" fillId="0" borderId="0" xfId="2" applyFont="1" applyAlignment="1" applyProtection="1">
      <alignment horizontal="left" vertical="center"/>
      <protection locked="0"/>
    </xf>
    <xf numFmtId="0" fontId="11" fillId="0" borderId="0" xfId="2" applyFont="1" applyAlignment="1" applyProtection="1">
      <alignment horizontal="left" vertical="top" wrapText="1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1" fillId="0" borderId="5" xfId="2" applyNumberFormat="1" applyFont="1" applyBorder="1" applyAlignment="1" applyProtection="1">
      <alignment horizontal="center" vertical="center" wrapText="1"/>
      <protection locked="0"/>
    </xf>
    <xf numFmtId="0" fontId="11" fillId="0" borderId="7" xfId="2" applyNumberFormat="1" applyFont="1" applyBorder="1" applyAlignment="1" applyProtection="1">
      <alignment horizontal="center" vertical="center" wrapText="1"/>
      <protection locked="0"/>
    </xf>
    <xf numFmtId="0" fontId="28" fillId="0" borderId="53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center" vertical="center" textRotation="90"/>
    </xf>
    <xf numFmtId="0" fontId="28" fillId="0" borderId="38" xfId="0" applyFont="1" applyBorder="1" applyAlignment="1">
      <alignment horizontal="center" vertical="center" textRotation="90"/>
    </xf>
    <xf numFmtId="0" fontId="11" fillId="0" borderId="6" xfId="2" applyNumberFormat="1" applyFont="1" applyBorder="1" applyAlignment="1" applyProtection="1">
      <alignment horizontal="center" vertical="center" wrapText="1"/>
      <protection locked="0"/>
    </xf>
    <xf numFmtId="0" fontId="29" fillId="0" borderId="53" xfId="1" applyFont="1" applyBorder="1" applyAlignment="1">
      <alignment horizontal="center" vertical="center"/>
    </xf>
    <xf numFmtId="0" fontId="29" fillId="0" borderId="54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22" fillId="0" borderId="53" xfId="0" applyFont="1" applyBorder="1" applyAlignment="1">
      <alignment horizontal="center" vertical="center" textRotation="90"/>
    </xf>
    <xf numFmtId="0" fontId="22" fillId="0" borderId="54" xfId="0" applyFont="1" applyBorder="1" applyAlignment="1">
      <alignment horizontal="center" vertical="center" textRotation="90"/>
    </xf>
    <xf numFmtId="0" fontId="22" fillId="0" borderId="38" xfId="0" applyFont="1" applyBorder="1" applyAlignment="1">
      <alignment horizontal="center" vertical="center" textRotation="90"/>
    </xf>
    <xf numFmtId="0" fontId="24" fillId="0" borderId="39" xfId="0" applyFont="1" applyFill="1" applyBorder="1" applyAlignment="1">
      <alignment horizontal="center" textRotation="90"/>
    </xf>
    <xf numFmtId="0" fontId="24" fillId="0" borderId="40" xfId="0" applyFont="1" applyFill="1" applyBorder="1" applyAlignment="1">
      <alignment horizontal="center" textRotation="90"/>
    </xf>
    <xf numFmtId="0" fontId="24" fillId="0" borderId="42" xfId="0" applyFont="1" applyFill="1" applyBorder="1" applyAlignment="1">
      <alignment horizontal="center" textRotation="90"/>
    </xf>
    <xf numFmtId="0" fontId="11" fillId="0" borderId="3" xfId="2" applyNumberFormat="1" applyFont="1" applyBorder="1" applyAlignment="1" applyProtection="1">
      <alignment horizontal="center" vertical="center" textRotation="90"/>
      <protection locked="0"/>
    </xf>
    <xf numFmtId="0" fontId="11" fillId="0" borderId="4" xfId="2" applyNumberFormat="1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1" fillId="0" borderId="8" xfId="2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0" fontId="12" fillId="20" borderId="5" xfId="2" applyNumberFormat="1" applyFont="1" applyFill="1" applyBorder="1" applyAlignment="1" applyProtection="1">
      <alignment horizontal="center" vertical="center"/>
      <protection locked="0"/>
    </xf>
    <xf numFmtId="0" fontId="12" fillId="20" borderId="7" xfId="2" applyNumberFormat="1" applyFont="1" applyFill="1" applyBorder="1" applyAlignment="1" applyProtection="1">
      <alignment horizontal="center" vertical="center"/>
      <protection locked="0"/>
    </xf>
    <xf numFmtId="0" fontId="11" fillId="20" borderId="5" xfId="2" applyNumberFormat="1" applyFont="1" applyFill="1" applyBorder="1" applyAlignment="1" applyProtection="1">
      <alignment horizontal="center" vertical="center"/>
      <protection locked="0"/>
    </xf>
    <xf numFmtId="0" fontId="11" fillId="20" borderId="7" xfId="2" applyNumberFormat="1" applyFont="1" applyFill="1" applyBorder="1" applyAlignment="1" applyProtection="1">
      <alignment horizontal="center" vertical="center"/>
      <protection locked="0"/>
    </xf>
    <xf numFmtId="0" fontId="11" fillId="0" borderId="5" xfId="2" applyNumberFormat="1" applyFont="1" applyBorder="1" applyAlignment="1" applyProtection="1">
      <alignment horizontal="center" vertical="center"/>
      <protection locked="0"/>
    </xf>
    <xf numFmtId="0" fontId="11" fillId="0" borderId="7" xfId="2" applyNumberFormat="1" applyFont="1" applyBorder="1" applyAlignment="1" applyProtection="1">
      <alignment horizontal="center" vertical="center"/>
      <protection locked="0"/>
    </xf>
    <xf numFmtId="0" fontId="11" fillId="0" borderId="8" xfId="2" applyFont="1" applyBorder="1" applyAlignment="1" applyProtection="1">
      <alignment horizontal="left" vertical="center"/>
      <protection locked="0"/>
    </xf>
    <xf numFmtId="0" fontId="12" fillId="0" borderId="1" xfId="2" applyFont="1" applyBorder="1" applyAlignment="1" applyProtection="1">
      <alignment horizontal="left" vertical="top"/>
      <protection locked="0"/>
    </xf>
  </cellXfs>
  <cellStyles count="3">
    <cellStyle name="Обычный" xfId="0" builtinId="0"/>
    <cellStyle name="Обычный 3" xfId="1"/>
    <cellStyle name="Обычный 4" xfId="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7"/>
  <sheetViews>
    <sheetView tabSelected="1" view="pageBreakPreview" topLeftCell="A82" zoomScale="60" zoomScaleNormal="100" zoomScalePageLayoutView="60" workbookViewId="0">
      <selection activeCell="U108" sqref="U108"/>
    </sheetView>
  </sheetViews>
  <sheetFormatPr defaultColWidth="9" defaultRowHeight="15.75" x14ac:dyDescent="0.2"/>
  <cols>
    <col min="1" max="1" width="13.42578125" style="3" customWidth="1"/>
    <col min="2" max="2" width="46.5703125" style="3" customWidth="1"/>
    <col min="3" max="10" width="5" style="3" customWidth="1"/>
    <col min="11" max="11" width="8.42578125" style="3" customWidth="1"/>
    <col min="12" max="12" width="8" style="3" customWidth="1"/>
    <col min="13" max="13" width="8.42578125" style="3" customWidth="1"/>
    <col min="14" max="14" width="8.140625" style="3" customWidth="1"/>
    <col min="15" max="16" width="7.42578125" style="3" customWidth="1"/>
    <col min="17" max="17" width="7" style="3" customWidth="1"/>
    <col min="18" max="18" width="7.42578125" style="3" customWidth="1"/>
    <col min="19" max="19" width="7" style="3" customWidth="1"/>
    <col min="20" max="20" width="6" style="3" customWidth="1"/>
    <col min="21" max="27" width="5.5703125" style="3" customWidth="1"/>
    <col min="28" max="28" width="6.42578125" style="3" customWidth="1"/>
    <col min="29" max="39" width="5.5703125" style="3" customWidth="1"/>
    <col min="40" max="40" width="7.42578125" style="394" customWidth="1"/>
    <col min="41" max="41" width="6.140625" style="3" customWidth="1"/>
    <col min="42" max="42" width="5.85546875" style="3" customWidth="1"/>
  </cols>
  <sheetData>
    <row r="1" spans="1:42" ht="16.5" thickBot="1" x14ac:dyDescent="0.25">
      <c r="A1" s="855" t="s">
        <v>341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2"/>
    </row>
    <row r="2" spans="1:42" ht="16.5" thickBot="1" x14ac:dyDescent="0.25">
      <c r="A2" s="856" t="s">
        <v>0</v>
      </c>
      <c r="B2" s="859" t="s">
        <v>15</v>
      </c>
      <c r="C2" s="820" t="s">
        <v>385</v>
      </c>
      <c r="D2" s="821"/>
      <c r="E2" s="821"/>
      <c r="F2" s="821"/>
      <c r="G2" s="821"/>
      <c r="H2" s="821"/>
      <c r="I2" s="821"/>
      <c r="J2" s="862"/>
      <c r="K2" s="866" t="s">
        <v>27</v>
      </c>
      <c r="L2" s="866"/>
      <c r="M2" s="866"/>
      <c r="N2" s="866"/>
      <c r="O2" s="866"/>
      <c r="P2" s="866"/>
      <c r="Q2" s="866"/>
      <c r="R2" s="866"/>
      <c r="S2" s="866"/>
      <c r="T2" s="867" t="s">
        <v>125</v>
      </c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32" t="s">
        <v>124</v>
      </c>
    </row>
    <row r="3" spans="1:42" ht="16.5" thickBot="1" x14ac:dyDescent="0.25">
      <c r="A3" s="857"/>
      <c r="B3" s="860"/>
      <c r="C3" s="863"/>
      <c r="D3" s="864"/>
      <c r="E3" s="864"/>
      <c r="F3" s="864"/>
      <c r="G3" s="864"/>
      <c r="H3" s="864"/>
      <c r="I3" s="864"/>
      <c r="J3" s="865"/>
      <c r="K3" s="835" t="s">
        <v>42</v>
      </c>
      <c r="L3" s="838" t="s">
        <v>28</v>
      </c>
      <c r="M3" s="841" t="s">
        <v>29</v>
      </c>
      <c r="N3" s="842"/>
      <c r="O3" s="842"/>
      <c r="P3" s="842"/>
      <c r="Q3" s="842"/>
      <c r="R3" s="842"/>
      <c r="S3" s="843"/>
      <c r="T3" s="844" t="s">
        <v>33</v>
      </c>
      <c r="U3" s="845"/>
      <c r="V3" s="845"/>
      <c r="W3" s="846"/>
      <c r="X3" s="847" t="s">
        <v>36</v>
      </c>
      <c r="Y3" s="848"/>
      <c r="Z3" s="848"/>
      <c r="AA3" s="849"/>
      <c r="AB3" s="850" t="s">
        <v>39</v>
      </c>
      <c r="AC3" s="851"/>
      <c r="AD3" s="851"/>
      <c r="AE3" s="851"/>
      <c r="AF3" s="852"/>
      <c r="AG3" s="822" t="s">
        <v>51</v>
      </c>
      <c r="AH3" s="823"/>
      <c r="AI3" s="823"/>
      <c r="AJ3" s="823"/>
      <c r="AK3" s="823"/>
      <c r="AL3" s="823"/>
      <c r="AM3" s="823"/>
      <c r="AN3" s="833"/>
    </row>
    <row r="4" spans="1:42" ht="16.5" thickBot="1" x14ac:dyDescent="0.25">
      <c r="A4" s="857"/>
      <c r="B4" s="860"/>
      <c r="C4" s="869" t="s">
        <v>133</v>
      </c>
      <c r="D4" s="870"/>
      <c r="E4" s="870"/>
      <c r="F4" s="870"/>
      <c r="G4" s="870"/>
      <c r="H4" s="870"/>
      <c r="I4" s="870"/>
      <c r="J4" s="871"/>
      <c r="K4" s="836"/>
      <c r="L4" s="839"/>
      <c r="M4" s="853" t="s">
        <v>30</v>
      </c>
      <c r="N4" s="854"/>
      <c r="O4" s="822" t="s">
        <v>32</v>
      </c>
      <c r="P4" s="823"/>
      <c r="Q4" s="823"/>
      <c r="R4" s="823"/>
      <c r="S4" s="824"/>
      <c r="T4" s="782" t="s">
        <v>34</v>
      </c>
      <c r="U4" s="872" t="s">
        <v>35</v>
      </c>
      <c r="V4" s="829"/>
      <c r="W4" s="830"/>
      <c r="X4" s="773" t="s">
        <v>37</v>
      </c>
      <c r="Y4" s="820" t="s">
        <v>38</v>
      </c>
      <c r="Z4" s="821"/>
      <c r="AA4" s="862"/>
      <c r="AB4" s="782" t="s">
        <v>53</v>
      </c>
      <c r="AC4" s="873" t="s">
        <v>40</v>
      </c>
      <c r="AD4" s="874"/>
      <c r="AE4" s="874"/>
      <c r="AF4" s="875"/>
      <c r="AG4" s="820" t="s">
        <v>41</v>
      </c>
      <c r="AH4" s="821"/>
      <c r="AI4" s="822" t="s">
        <v>52</v>
      </c>
      <c r="AJ4" s="823"/>
      <c r="AK4" s="823"/>
      <c r="AL4" s="823"/>
      <c r="AM4" s="824"/>
      <c r="AN4" s="834"/>
    </row>
    <row r="5" spans="1:42" ht="95.25" thickBot="1" x14ac:dyDescent="0.25">
      <c r="A5" s="858"/>
      <c r="B5" s="861"/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8">
        <v>8</v>
      </c>
      <c r="K5" s="837"/>
      <c r="L5" s="840"/>
      <c r="M5" s="9" t="s">
        <v>31</v>
      </c>
      <c r="N5" s="10" t="s">
        <v>136</v>
      </c>
      <c r="O5" s="698" t="s">
        <v>45</v>
      </c>
      <c r="P5" s="708" t="s">
        <v>44</v>
      </c>
      <c r="Q5" s="11" t="s">
        <v>43</v>
      </c>
      <c r="R5" s="12" t="s">
        <v>46</v>
      </c>
      <c r="S5" s="13" t="s">
        <v>47</v>
      </c>
      <c r="T5" s="14">
        <v>17</v>
      </c>
      <c r="U5" s="768">
        <v>20</v>
      </c>
      <c r="V5" s="16">
        <v>3</v>
      </c>
      <c r="W5" s="17">
        <v>1</v>
      </c>
      <c r="X5" s="18">
        <v>17</v>
      </c>
      <c r="Y5" s="19">
        <v>16</v>
      </c>
      <c r="Z5" s="20">
        <v>5</v>
      </c>
      <c r="AA5" s="21">
        <v>3</v>
      </c>
      <c r="AB5" s="22">
        <v>17</v>
      </c>
      <c r="AC5" s="23">
        <v>14</v>
      </c>
      <c r="AD5" s="24">
        <v>5</v>
      </c>
      <c r="AE5" s="25">
        <v>5</v>
      </c>
      <c r="AF5" s="17">
        <v>1</v>
      </c>
      <c r="AG5" s="19">
        <v>16</v>
      </c>
      <c r="AH5" s="733">
        <v>1</v>
      </c>
      <c r="AI5" s="26">
        <v>6</v>
      </c>
      <c r="AJ5" s="27">
        <v>7</v>
      </c>
      <c r="AK5" s="28">
        <v>4</v>
      </c>
      <c r="AL5" s="17">
        <v>1</v>
      </c>
      <c r="AM5" s="29">
        <v>6</v>
      </c>
      <c r="AN5" s="30">
        <f>SUM(T5:AM5)</f>
        <v>165</v>
      </c>
      <c r="AO5" s="3">
        <f>SUM(T5:U5,X5:Y5,AB5,AC5,AG5,AI5)</f>
        <v>123</v>
      </c>
      <c r="AP5" s="3">
        <f>SUM(V5:W5,Z5:AA5,AD5:AF5,AH5,AJ5:AM5)</f>
        <v>42</v>
      </c>
    </row>
    <row r="6" spans="1:42" s="1" customFormat="1" ht="22.5" customHeight="1" thickBot="1" x14ac:dyDescent="0.25">
      <c r="A6" s="31" t="s">
        <v>1</v>
      </c>
      <c r="B6" s="32">
        <v>2</v>
      </c>
      <c r="C6" s="825">
        <v>3</v>
      </c>
      <c r="D6" s="826"/>
      <c r="E6" s="826"/>
      <c r="F6" s="826"/>
      <c r="G6" s="826"/>
      <c r="H6" s="826"/>
      <c r="I6" s="826"/>
      <c r="J6" s="826"/>
      <c r="K6" s="33">
        <v>4</v>
      </c>
      <c r="L6" s="34">
        <v>5</v>
      </c>
      <c r="M6" s="33">
        <v>6</v>
      </c>
      <c r="N6" s="35">
        <v>7</v>
      </c>
      <c r="O6" s="699">
        <v>8</v>
      </c>
      <c r="P6" s="709">
        <v>9</v>
      </c>
      <c r="Q6" s="691">
        <v>10</v>
      </c>
      <c r="R6" s="692">
        <v>11</v>
      </c>
      <c r="S6" s="693">
        <v>12</v>
      </c>
      <c r="T6" s="782">
        <v>13</v>
      </c>
      <c r="U6" s="768">
        <v>14</v>
      </c>
      <c r="V6" s="769">
        <v>15</v>
      </c>
      <c r="W6" s="770">
        <v>16</v>
      </c>
      <c r="X6" s="782">
        <v>17</v>
      </c>
      <c r="Y6" s="38">
        <v>18</v>
      </c>
      <c r="Z6" s="39">
        <v>20</v>
      </c>
      <c r="AA6" s="40">
        <v>19</v>
      </c>
      <c r="AB6" s="782">
        <v>21</v>
      </c>
      <c r="AC6" s="768">
        <v>23</v>
      </c>
      <c r="AD6" s="769">
        <v>24</v>
      </c>
      <c r="AE6" s="41">
        <v>25</v>
      </c>
      <c r="AF6" s="42">
        <v>26</v>
      </c>
      <c r="AG6" s="42">
        <v>27</v>
      </c>
      <c r="AH6" s="782">
        <v>28</v>
      </c>
      <c r="AI6" s="42">
        <v>29</v>
      </c>
      <c r="AJ6" s="42">
        <v>30</v>
      </c>
      <c r="AK6" s="41">
        <v>30</v>
      </c>
      <c r="AL6" s="42">
        <v>31</v>
      </c>
      <c r="AM6" s="775">
        <v>32</v>
      </c>
      <c r="AN6" s="44"/>
      <c r="AO6" s="45"/>
      <c r="AP6" s="45"/>
    </row>
    <row r="7" spans="1:42" ht="16.5" thickBot="1" x14ac:dyDescent="0.25">
      <c r="A7" s="46" t="s">
        <v>1</v>
      </c>
      <c r="B7" s="823" t="s">
        <v>128</v>
      </c>
      <c r="C7" s="823"/>
      <c r="D7" s="823"/>
      <c r="E7" s="823"/>
      <c r="F7" s="823"/>
      <c r="G7" s="823"/>
      <c r="H7" s="823"/>
      <c r="I7" s="823"/>
      <c r="J7" s="823"/>
      <c r="K7" s="47">
        <f>SUM(K8,K17,K26)</f>
        <v>2106</v>
      </c>
      <c r="L7" s="48">
        <f>SUM(L8,L17,L26)</f>
        <v>702</v>
      </c>
      <c r="M7" s="827">
        <f>SUM(M8,N8,M17,N17,M26+N26)</f>
        <v>1404</v>
      </c>
      <c r="N7" s="823"/>
      <c r="O7" s="771">
        <f>SUM(O8,O17,O26)</f>
        <v>908</v>
      </c>
      <c r="P7" s="710">
        <f>SUM(P8,P17,P26)</f>
        <v>450</v>
      </c>
      <c r="Q7" s="62">
        <f>SUM(Q8,Q17,Q26)</f>
        <v>46</v>
      </c>
      <c r="R7" s="49"/>
      <c r="S7" s="697"/>
      <c r="T7" s="690">
        <f>SUM(T8,T17,T26)</f>
        <v>387</v>
      </c>
      <c r="U7" s="828">
        <f>SUM(U8:W8,U17:W17,U26:W26)</f>
        <v>373</v>
      </c>
      <c r="V7" s="829"/>
      <c r="W7" s="830"/>
      <c r="X7" s="771">
        <f>SUM(X8,X17,X26)</f>
        <v>321</v>
      </c>
      <c r="Y7" s="827">
        <f>SUM(Y8:AA8,Y17:AA17,Y26:AA26)</f>
        <v>323</v>
      </c>
      <c r="Z7" s="831"/>
      <c r="AA7" s="824"/>
      <c r="AB7" s="774">
        <f>SUM(AB8,AB17,AB26)</f>
        <v>0</v>
      </c>
      <c r="AC7" s="53">
        <f>SUM(AC8,AC17,AC26)</f>
        <v>0</v>
      </c>
      <c r="AD7" s="769"/>
      <c r="AE7" s="41"/>
      <c r="AF7" s="42"/>
      <c r="AG7" s="47">
        <f>SUM(AG8,AG17,AG26)</f>
        <v>0</v>
      </c>
      <c r="AH7" s="50"/>
      <c r="AI7" s="47">
        <f>SUM(AI8,AI17,AI26)</f>
        <v>0</v>
      </c>
      <c r="AJ7" s="49"/>
      <c r="AK7" s="50"/>
      <c r="AL7" s="773"/>
      <c r="AM7" s="54"/>
      <c r="AN7" s="55">
        <f>SUM(T7:AA7)</f>
        <v>1404</v>
      </c>
    </row>
    <row r="8" spans="1:42" ht="48.75" customHeight="1" thickBot="1" x14ac:dyDescent="0.25">
      <c r="A8" s="56" t="s">
        <v>3</v>
      </c>
      <c r="B8" s="57" t="s">
        <v>16</v>
      </c>
      <c r="C8" s="58"/>
      <c r="D8" s="59" t="s">
        <v>387</v>
      </c>
      <c r="E8" s="58"/>
      <c r="F8" s="59" t="s">
        <v>132</v>
      </c>
      <c r="G8" s="58"/>
      <c r="H8" s="59"/>
      <c r="I8" s="60"/>
      <c r="J8" s="61"/>
      <c r="K8" s="47">
        <f>SUM(K9:K15)</f>
        <v>1275</v>
      </c>
      <c r="L8" s="48">
        <f>SUM(L9:L15)</f>
        <v>425</v>
      </c>
      <c r="M8" s="47">
        <f t="shared" ref="M8:AM8" si="0">SUM(M9:M15)</f>
        <v>616</v>
      </c>
      <c r="N8" s="48">
        <f t="shared" si="0"/>
        <v>234</v>
      </c>
      <c r="O8" s="700">
        <f>SUM(O9:O15)</f>
        <v>477</v>
      </c>
      <c r="P8" s="711">
        <f t="shared" si="0"/>
        <v>373</v>
      </c>
      <c r="Q8" s="694">
        <f t="shared" si="0"/>
        <v>0</v>
      </c>
      <c r="R8" s="695">
        <f t="shared" si="0"/>
        <v>0</v>
      </c>
      <c r="S8" s="696">
        <f t="shared" si="0"/>
        <v>0</v>
      </c>
      <c r="T8" s="774">
        <f>SUM(T9:T15)</f>
        <v>246</v>
      </c>
      <c r="U8" s="53">
        <f t="shared" si="0"/>
        <v>220</v>
      </c>
      <c r="V8" s="65">
        <f t="shared" si="0"/>
        <v>0</v>
      </c>
      <c r="W8" s="66">
        <f>SUM(W9:W15)</f>
        <v>0</v>
      </c>
      <c r="X8" s="771">
        <f>SUM(X9:X15)</f>
        <v>183</v>
      </c>
      <c r="Y8" s="47">
        <f t="shared" si="0"/>
        <v>201</v>
      </c>
      <c r="Z8" s="63">
        <f t="shared" si="0"/>
        <v>0</v>
      </c>
      <c r="AA8" s="48">
        <f t="shared" si="0"/>
        <v>0</v>
      </c>
      <c r="AB8" s="774">
        <f t="shared" si="0"/>
        <v>0</v>
      </c>
      <c r="AC8" s="53"/>
      <c r="AD8" s="65"/>
      <c r="AE8" s="65"/>
      <c r="AF8" s="66">
        <f t="shared" si="0"/>
        <v>0</v>
      </c>
      <c r="AG8" s="47">
        <f t="shared" si="0"/>
        <v>0</v>
      </c>
      <c r="AH8" s="64">
        <f>SUM(AH9:AH15)</f>
        <v>0</v>
      </c>
      <c r="AI8" s="47">
        <f>SUM(AI9:AI15)</f>
        <v>0</v>
      </c>
      <c r="AJ8" s="63"/>
      <c r="AK8" s="63">
        <f>SUM(AK9:AK15)</f>
        <v>0</v>
      </c>
      <c r="AL8" s="63">
        <f>SUM(AL9:AL15)</f>
        <v>0</v>
      </c>
      <c r="AM8" s="48">
        <f t="shared" si="0"/>
        <v>0</v>
      </c>
      <c r="AN8" s="55">
        <f t="shared" ref="AN8:AN15" si="1">SUM(T8:AA8)</f>
        <v>850</v>
      </c>
    </row>
    <row r="9" spans="1:42" x14ac:dyDescent="0.2">
      <c r="A9" s="67" t="s">
        <v>4</v>
      </c>
      <c r="B9" s="68" t="s">
        <v>371</v>
      </c>
      <c r="C9" s="69"/>
      <c r="D9" s="70"/>
      <c r="E9" s="69"/>
      <c r="F9" s="270" t="s">
        <v>131</v>
      </c>
      <c r="G9" s="69"/>
      <c r="H9" s="70"/>
      <c r="I9" s="71"/>
      <c r="J9" s="72"/>
      <c r="K9" s="73">
        <f>SUM(L9+M9)</f>
        <v>117</v>
      </c>
      <c r="L9" s="100">
        <f>SUM(M9/2)</f>
        <v>39</v>
      </c>
      <c r="M9" s="73">
        <f>SUM(S9:AM9)</f>
        <v>78</v>
      </c>
      <c r="N9" s="75"/>
      <c r="O9" s="781">
        <f>SUM(M9-P9-Q9-R9-S9)</f>
        <v>60</v>
      </c>
      <c r="P9" s="688">
        <v>18</v>
      </c>
      <c r="Q9" s="76"/>
      <c r="R9" s="77"/>
      <c r="S9" s="72"/>
      <c r="T9" s="78">
        <v>20</v>
      </c>
      <c r="U9" s="79">
        <v>20</v>
      </c>
      <c r="V9" s="80"/>
      <c r="W9" s="81"/>
      <c r="X9" s="780">
        <v>19</v>
      </c>
      <c r="Y9" s="83">
        <v>19</v>
      </c>
      <c r="Z9" s="77"/>
      <c r="AA9" s="84"/>
      <c r="AB9" s="85"/>
      <c r="AC9" s="86"/>
      <c r="AD9" s="87"/>
      <c r="AE9" s="87"/>
      <c r="AF9" s="88"/>
      <c r="AG9" s="89"/>
      <c r="AH9" s="90"/>
      <c r="AI9" s="89"/>
      <c r="AJ9" s="91"/>
      <c r="AK9" s="91"/>
      <c r="AL9" s="91"/>
      <c r="AM9" s="75"/>
      <c r="AN9" s="92">
        <f t="shared" si="1"/>
        <v>78</v>
      </c>
      <c r="AO9" s="678"/>
    </row>
    <row r="10" spans="1:42" x14ac:dyDescent="0.2">
      <c r="A10" s="67" t="s">
        <v>5</v>
      </c>
      <c r="B10" s="68" t="s">
        <v>372</v>
      </c>
      <c r="C10" s="69"/>
      <c r="D10" s="70"/>
      <c r="E10" s="69"/>
      <c r="F10" s="221" t="s">
        <v>130</v>
      </c>
      <c r="G10" s="69"/>
      <c r="H10" s="70"/>
      <c r="I10" s="71"/>
      <c r="J10" s="72"/>
      <c r="K10" s="73">
        <f>SUM(L10+M10)</f>
        <v>175.5</v>
      </c>
      <c r="L10" s="100">
        <f t="shared" ref="L10:L15" si="2">SUM(M10/2)</f>
        <v>58.5</v>
      </c>
      <c r="M10" s="73">
        <f>SUM(S10:AM10)</f>
        <v>117</v>
      </c>
      <c r="N10" s="75"/>
      <c r="O10" s="781">
        <f>SUM(M10-P10-Q10-R10-S10)</f>
        <v>109</v>
      </c>
      <c r="P10" s="688">
        <v>8</v>
      </c>
      <c r="Q10" s="76"/>
      <c r="R10" s="77"/>
      <c r="S10" s="72"/>
      <c r="T10" s="78">
        <v>30</v>
      </c>
      <c r="U10" s="79">
        <v>30</v>
      </c>
      <c r="V10" s="80"/>
      <c r="W10" s="81"/>
      <c r="X10" s="780">
        <v>28</v>
      </c>
      <c r="Y10" s="83">
        <v>29</v>
      </c>
      <c r="Z10" s="77"/>
      <c r="AA10" s="84"/>
      <c r="AB10" s="85"/>
      <c r="AC10" s="86"/>
      <c r="AD10" s="87"/>
      <c r="AE10" s="87"/>
      <c r="AF10" s="88"/>
      <c r="AG10" s="89"/>
      <c r="AH10" s="90"/>
      <c r="AI10" s="89"/>
      <c r="AJ10" s="91"/>
      <c r="AK10" s="91"/>
      <c r="AL10" s="91"/>
      <c r="AM10" s="75"/>
      <c r="AN10" s="92"/>
      <c r="AO10" s="678"/>
    </row>
    <row r="11" spans="1:42" ht="19.5" x14ac:dyDescent="0.2">
      <c r="A11" s="67" t="s">
        <v>6</v>
      </c>
      <c r="B11" s="94" t="s">
        <v>57</v>
      </c>
      <c r="C11" s="95"/>
      <c r="D11" s="96"/>
      <c r="E11" s="95"/>
      <c r="F11" s="221" t="s">
        <v>130</v>
      </c>
      <c r="G11" s="95"/>
      <c r="H11" s="96"/>
      <c r="I11" s="97"/>
      <c r="J11" s="98"/>
      <c r="K11" s="99">
        <f>SUM(L11+M11)</f>
        <v>175.5</v>
      </c>
      <c r="L11" s="100">
        <f t="shared" si="2"/>
        <v>58.5</v>
      </c>
      <c r="M11" s="99">
        <f>SUM(S11:AM11)</f>
        <v>117</v>
      </c>
      <c r="N11" s="101"/>
      <c r="O11" s="702">
        <f>SUM(M11-P11-Q11-R11-S11)</f>
        <v>6</v>
      </c>
      <c r="P11" s="689">
        <v>111</v>
      </c>
      <c r="Q11" s="102"/>
      <c r="R11" s="103"/>
      <c r="S11" s="105"/>
      <c r="T11" s="106">
        <v>20</v>
      </c>
      <c r="U11" s="107">
        <v>40</v>
      </c>
      <c r="V11" s="108"/>
      <c r="W11" s="109"/>
      <c r="X11" s="110">
        <v>34</v>
      </c>
      <c r="Y11" s="111">
        <v>23</v>
      </c>
      <c r="Z11" s="104"/>
      <c r="AA11" s="112"/>
      <c r="AB11" s="113"/>
      <c r="AC11" s="114"/>
      <c r="AD11" s="115"/>
      <c r="AE11" s="115"/>
      <c r="AF11" s="116"/>
      <c r="AG11" s="117"/>
      <c r="AH11" s="118"/>
      <c r="AI11" s="117"/>
      <c r="AJ11" s="119"/>
      <c r="AK11" s="119"/>
      <c r="AL11" s="119"/>
      <c r="AM11" s="101"/>
      <c r="AN11" s="120">
        <f t="shared" si="1"/>
        <v>117</v>
      </c>
    </row>
    <row r="12" spans="1:42" x14ac:dyDescent="0.2">
      <c r="A12" s="67" t="s">
        <v>7</v>
      </c>
      <c r="B12" s="94" t="s">
        <v>17</v>
      </c>
      <c r="C12" s="95"/>
      <c r="D12" s="70"/>
      <c r="E12" s="69"/>
      <c r="F12" s="270" t="s">
        <v>131</v>
      </c>
      <c r="G12" s="95"/>
      <c r="H12" s="96"/>
      <c r="I12" s="97"/>
      <c r="J12" s="121"/>
      <c r="K12" s="99">
        <f>SUM(L12+N12)</f>
        <v>351</v>
      </c>
      <c r="L12" s="100">
        <f>SUM(N12/2)</f>
        <v>117</v>
      </c>
      <c r="M12" s="99"/>
      <c r="N12" s="100">
        <f>SUM(T12:AM12)</f>
        <v>234</v>
      </c>
      <c r="O12" s="703">
        <f>SUM(N12-P12-Q12-R12-S12)</f>
        <v>135</v>
      </c>
      <c r="P12" s="766">
        <v>99</v>
      </c>
      <c r="Q12" s="102"/>
      <c r="R12" s="104"/>
      <c r="S12" s="105"/>
      <c r="T12" s="106">
        <v>57</v>
      </c>
      <c r="U12" s="107">
        <v>60</v>
      </c>
      <c r="V12" s="108"/>
      <c r="W12" s="109"/>
      <c r="X12" s="110">
        <v>51</v>
      </c>
      <c r="Y12" s="111">
        <v>66</v>
      </c>
      <c r="Z12" s="104"/>
      <c r="AA12" s="112"/>
      <c r="AB12" s="113"/>
      <c r="AC12" s="114"/>
      <c r="AD12" s="115"/>
      <c r="AE12" s="115"/>
      <c r="AF12" s="116"/>
      <c r="AG12" s="117"/>
      <c r="AH12" s="118"/>
      <c r="AI12" s="117"/>
      <c r="AJ12" s="119"/>
      <c r="AK12" s="119"/>
      <c r="AL12" s="119"/>
      <c r="AM12" s="101"/>
      <c r="AN12" s="120">
        <f t="shared" si="1"/>
        <v>234</v>
      </c>
    </row>
    <row r="13" spans="1:42" ht="19.5" x14ac:dyDescent="0.2">
      <c r="A13" s="67" t="s">
        <v>8</v>
      </c>
      <c r="B13" s="94" t="s">
        <v>18</v>
      </c>
      <c r="C13" s="95"/>
      <c r="D13" s="96"/>
      <c r="E13" s="95"/>
      <c r="F13" s="221" t="s">
        <v>130</v>
      </c>
      <c r="G13" s="95"/>
      <c r="H13" s="96"/>
      <c r="I13" s="97"/>
      <c r="J13" s="98"/>
      <c r="K13" s="99">
        <f>SUM(L13+M13)</f>
        <v>175.5</v>
      </c>
      <c r="L13" s="100">
        <f t="shared" si="2"/>
        <v>58.5</v>
      </c>
      <c r="M13" s="99">
        <f>SUM(S13:AM13)</f>
        <v>117</v>
      </c>
      <c r="N13" s="101"/>
      <c r="O13" s="702">
        <f>SUM(M13-P13-Q13-R13-S13)</f>
        <v>103</v>
      </c>
      <c r="P13" s="766">
        <v>14</v>
      </c>
      <c r="Q13" s="102"/>
      <c r="R13" s="104"/>
      <c r="S13" s="105"/>
      <c r="T13" s="106">
        <v>50</v>
      </c>
      <c r="U13" s="107">
        <v>30</v>
      </c>
      <c r="V13" s="108"/>
      <c r="W13" s="109"/>
      <c r="X13" s="110">
        <v>17</v>
      </c>
      <c r="Y13" s="111">
        <v>20</v>
      </c>
      <c r="Z13" s="104"/>
      <c r="AA13" s="112"/>
      <c r="AB13" s="113"/>
      <c r="AC13" s="114"/>
      <c r="AD13" s="115"/>
      <c r="AE13" s="115"/>
      <c r="AF13" s="116"/>
      <c r="AG13" s="117"/>
      <c r="AH13" s="118"/>
      <c r="AI13" s="117"/>
      <c r="AJ13" s="119"/>
      <c r="AK13" s="119"/>
      <c r="AL13" s="119"/>
      <c r="AM13" s="101"/>
      <c r="AN13" s="120">
        <f t="shared" si="1"/>
        <v>117</v>
      </c>
    </row>
    <row r="14" spans="1:42" x14ac:dyDescent="0.2">
      <c r="A14" s="67" t="s">
        <v>9</v>
      </c>
      <c r="B14" s="94" t="s">
        <v>19</v>
      </c>
      <c r="C14" s="95"/>
      <c r="D14" s="96"/>
      <c r="E14" s="95"/>
      <c r="F14" s="221" t="s">
        <v>130</v>
      </c>
      <c r="G14" s="95"/>
      <c r="H14" s="96"/>
      <c r="I14" s="97"/>
      <c r="J14" s="121"/>
      <c r="K14" s="99">
        <f>SUM(L14+M14)</f>
        <v>175.5</v>
      </c>
      <c r="L14" s="100">
        <f t="shared" si="2"/>
        <v>58.5</v>
      </c>
      <c r="M14" s="99">
        <f>SUM(S14:AM14)</f>
        <v>117</v>
      </c>
      <c r="N14" s="101"/>
      <c r="O14" s="702">
        <f>SUM(M14-P14-Q14-R14-S14)</f>
        <v>10</v>
      </c>
      <c r="P14" s="766">
        <v>107</v>
      </c>
      <c r="Q14" s="102"/>
      <c r="R14" s="104"/>
      <c r="S14" s="105"/>
      <c r="T14" s="106">
        <v>34</v>
      </c>
      <c r="U14" s="107">
        <v>40</v>
      </c>
      <c r="V14" s="108"/>
      <c r="W14" s="109"/>
      <c r="X14" s="110">
        <v>17</v>
      </c>
      <c r="Y14" s="111">
        <v>26</v>
      </c>
      <c r="Z14" s="104"/>
      <c r="AA14" s="112"/>
      <c r="AB14" s="113"/>
      <c r="AC14" s="114"/>
      <c r="AD14" s="115"/>
      <c r="AE14" s="115"/>
      <c r="AF14" s="116"/>
      <c r="AG14" s="117"/>
      <c r="AH14" s="118"/>
      <c r="AI14" s="117"/>
      <c r="AJ14" s="119"/>
      <c r="AK14" s="119"/>
      <c r="AL14" s="119"/>
      <c r="AM14" s="101"/>
      <c r="AN14" s="120">
        <f t="shared" si="1"/>
        <v>117</v>
      </c>
    </row>
    <row r="15" spans="1:42" x14ac:dyDescent="0.2">
      <c r="A15" s="67" t="s">
        <v>369</v>
      </c>
      <c r="B15" s="123" t="s">
        <v>20</v>
      </c>
      <c r="C15" s="95"/>
      <c r="D15" s="124"/>
      <c r="E15" s="95"/>
      <c r="F15" s="221" t="s">
        <v>130</v>
      </c>
      <c r="G15" s="125"/>
      <c r="H15" s="126"/>
      <c r="I15" s="127"/>
      <c r="J15" s="105"/>
      <c r="K15" s="99">
        <f>SUM(L15+M15)</f>
        <v>105</v>
      </c>
      <c r="L15" s="100">
        <f t="shared" si="2"/>
        <v>35</v>
      </c>
      <c r="M15" s="99">
        <f>SUM(S15:AM15)</f>
        <v>70</v>
      </c>
      <c r="N15" s="101"/>
      <c r="O15" s="702">
        <f>SUM(M15-P15-Q15-R15-S15)</f>
        <v>54</v>
      </c>
      <c r="P15" s="766">
        <v>16</v>
      </c>
      <c r="Q15" s="102"/>
      <c r="R15" s="104"/>
      <c r="S15" s="105"/>
      <c r="T15" s="106">
        <v>35</v>
      </c>
      <c r="U15" s="107"/>
      <c r="V15" s="108"/>
      <c r="W15" s="109"/>
      <c r="X15" s="110">
        <v>17</v>
      </c>
      <c r="Y15" s="111">
        <v>18</v>
      </c>
      <c r="Z15" s="104"/>
      <c r="AA15" s="112"/>
      <c r="AB15" s="113"/>
      <c r="AC15" s="114"/>
      <c r="AD15" s="115"/>
      <c r="AE15" s="115"/>
      <c r="AF15" s="116"/>
      <c r="AG15" s="117"/>
      <c r="AH15" s="118"/>
      <c r="AI15" s="117"/>
      <c r="AJ15" s="119"/>
      <c r="AK15" s="119"/>
      <c r="AL15" s="119"/>
      <c r="AM15" s="101"/>
      <c r="AN15" s="120">
        <f t="shared" si="1"/>
        <v>70</v>
      </c>
    </row>
    <row r="16" spans="1:42" ht="4.5" customHeight="1" thickBot="1" x14ac:dyDescent="0.25">
      <c r="A16" s="677" t="s">
        <v>370</v>
      </c>
      <c r="B16" s="129"/>
      <c r="C16" s="130"/>
      <c r="D16" s="131"/>
      <c r="E16" s="130"/>
      <c r="F16" s="131"/>
      <c r="G16" s="130"/>
      <c r="H16" s="131"/>
      <c r="I16" s="132"/>
      <c r="J16" s="133"/>
      <c r="K16" s="134"/>
      <c r="L16" s="135"/>
      <c r="M16" s="134"/>
      <c r="N16" s="136"/>
      <c r="O16" s="704"/>
      <c r="P16" s="712"/>
      <c r="Q16" s="137"/>
      <c r="R16" s="138"/>
      <c r="S16" s="133"/>
      <c r="T16" s="139"/>
      <c r="U16" s="140"/>
      <c r="V16" s="138"/>
      <c r="W16" s="141"/>
      <c r="X16" s="142"/>
      <c r="Y16" s="143"/>
      <c r="Z16" s="138"/>
      <c r="AA16" s="141"/>
      <c r="AB16" s="144"/>
      <c r="AC16" s="145"/>
      <c r="AD16" s="146"/>
      <c r="AE16" s="146"/>
      <c r="AF16" s="147"/>
      <c r="AG16" s="148"/>
      <c r="AH16" s="149"/>
      <c r="AI16" s="148"/>
      <c r="AJ16" s="150"/>
      <c r="AK16" s="150"/>
      <c r="AL16" s="150"/>
      <c r="AM16" s="136"/>
      <c r="AN16" s="151"/>
    </row>
    <row r="17" spans="1:40" ht="48.75" customHeight="1" thickBot="1" x14ac:dyDescent="0.25">
      <c r="A17" s="56" t="s">
        <v>3</v>
      </c>
      <c r="B17" s="152" t="s">
        <v>21</v>
      </c>
      <c r="C17" s="153"/>
      <c r="D17" s="154"/>
      <c r="E17" s="153"/>
      <c r="F17" s="154"/>
      <c r="G17" s="153"/>
      <c r="H17" s="154"/>
      <c r="I17" s="155"/>
      <c r="J17" s="61"/>
      <c r="K17" s="47">
        <f>SUM(K18:K24)</f>
        <v>772.5</v>
      </c>
      <c r="L17" s="48">
        <f t="shared" ref="L17:AM17" si="3">SUM(L18:L24)</f>
        <v>257.5</v>
      </c>
      <c r="M17" s="47">
        <f t="shared" si="3"/>
        <v>294</v>
      </c>
      <c r="N17" s="48">
        <f t="shared" si="3"/>
        <v>221</v>
      </c>
      <c r="O17" s="772">
        <f t="shared" si="3"/>
        <v>392</v>
      </c>
      <c r="P17" s="710">
        <f t="shared" si="3"/>
        <v>77</v>
      </c>
      <c r="Q17" s="62">
        <f t="shared" si="3"/>
        <v>46</v>
      </c>
      <c r="R17" s="63">
        <f t="shared" si="3"/>
        <v>0</v>
      </c>
      <c r="S17" s="64">
        <f t="shared" si="3"/>
        <v>0</v>
      </c>
      <c r="T17" s="774">
        <f t="shared" si="3"/>
        <v>141</v>
      </c>
      <c r="U17" s="53">
        <f>SUM(U18:U24)</f>
        <v>153</v>
      </c>
      <c r="V17" s="65">
        <f t="shared" si="3"/>
        <v>0</v>
      </c>
      <c r="W17" s="66">
        <f t="shared" si="3"/>
        <v>0</v>
      </c>
      <c r="X17" s="771">
        <f>SUM(X18:X24)</f>
        <v>121</v>
      </c>
      <c r="Y17" s="47">
        <f>SUM(Y18:Y24)</f>
        <v>100</v>
      </c>
      <c r="Z17" s="63">
        <f t="shared" ref="Z17" si="4">SUM(Z18:Z24)</f>
        <v>0</v>
      </c>
      <c r="AA17" s="48"/>
      <c r="AB17" s="774">
        <f t="shared" si="3"/>
        <v>0</v>
      </c>
      <c r="AC17" s="53"/>
      <c r="AD17" s="65"/>
      <c r="AE17" s="65"/>
      <c r="AF17" s="66">
        <f t="shared" si="3"/>
        <v>0</v>
      </c>
      <c r="AG17" s="47">
        <f t="shared" si="3"/>
        <v>0</v>
      </c>
      <c r="AH17" s="64">
        <f>SUM(AH18:AH24)</f>
        <v>0</v>
      </c>
      <c r="AI17" s="47">
        <f>SUM(AI18:AI24)</f>
        <v>0</v>
      </c>
      <c r="AJ17" s="63"/>
      <c r="AK17" s="63">
        <f>SUM(AK18:AK24)</f>
        <v>0</v>
      </c>
      <c r="AL17" s="63">
        <f>SUM(AL18:AL24)</f>
        <v>0</v>
      </c>
      <c r="AM17" s="48">
        <f t="shared" si="3"/>
        <v>0</v>
      </c>
      <c r="AN17" s="55">
        <f t="shared" ref="AN17:AN24" si="5">SUM(T17:AA17)</f>
        <v>515</v>
      </c>
    </row>
    <row r="18" spans="1:40" ht="19.5" x14ac:dyDescent="0.2">
      <c r="A18" s="67" t="s">
        <v>10</v>
      </c>
      <c r="B18" s="68" t="s">
        <v>22</v>
      </c>
      <c r="C18" s="69"/>
      <c r="D18" s="96"/>
      <c r="E18" s="95"/>
      <c r="F18" s="221" t="s">
        <v>130</v>
      </c>
      <c r="G18" s="69"/>
      <c r="H18" s="70"/>
      <c r="I18" s="71"/>
      <c r="J18" s="156"/>
      <c r="K18" s="73">
        <f>SUM(L18+N18)</f>
        <v>150</v>
      </c>
      <c r="L18" s="100">
        <f>SUM(N18/2)</f>
        <v>50</v>
      </c>
      <c r="M18" s="73"/>
      <c r="N18" s="74">
        <f>SUM(T18:AM18)</f>
        <v>100</v>
      </c>
      <c r="O18" s="705">
        <f>SUM(N18-P18-Q18-R18-S18)</f>
        <v>54</v>
      </c>
      <c r="P18" s="688">
        <v>46</v>
      </c>
      <c r="Q18" s="76"/>
      <c r="R18" s="77"/>
      <c r="S18" s="72"/>
      <c r="T18" s="78">
        <v>36</v>
      </c>
      <c r="U18" s="79">
        <v>30</v>
      </c>
      <c r="V18" s="80"/>
      <c r="W18" s="81"/>
      <c r="X18" s="780">
        <v>17</v>
      </c>
      <c r="Y18" s="83">
        <v>17</v>
      </c>
      <c r="Z18" s="77"/>
      <c r="AA18" s="84"/>
      <c r="AB18" s="85"/>
      <c r="AC18" s="86"/>
      <c r="AD18" s="87"/>
      <c r="AE18" s="87"/>
      <c r="AF18" s="88"/>
      <c r="AG18" s="89"/>
      <c r="AH18" s="90"/>
      <c r="AI18" s="89"/>
      <c r="AJ18" s="91"/>
      <c r="AK18" s="91"/>
      <c r="AL18" s="91"/>
      <c r="AM18" s="75"/>
      <c r="AN18" s="158">
        <f t="shared" si="5"/>
        <v>100</v>
      </c>
    </row>
    <row r="19" spans="1:40" x14ac:dyDescent="0.2">
      <c r="A19" s="93" t="s">
        <v>11</v>
      </c>
      <c r="B19" s="94" t="s">
        <v>23</v>
      </c>
      <c r="C19" s="95"/>
      <c r="D19" s="70"/>
      <c r="E19" s="69"/>
      <c r="F19" s="270" t="s">
        <v>131</v>
      </c>
      <c r="G19" s="95"/>
      <c r="H19" s="96"/>
      <c r="I19" s="97"/>
      <c r="J19" s="121"/>
      <c r="K19" s="99">
        <f>SUM(L19+N19)</f>
        <v>181.5</v>
      </c>
      <c r="L19" s="100">
        <f>SUM(N19/2)</f>
        <v>60.5</v>
      </c>
      <c r="M19" s="99"/>
      <c r="N19" s="100">
        <f>SUM(T19:AM19)</f>
        <v>121</v>
      </c>
      <c r="O19" s="703">
        <f>SUM(N19-P19-Q19-R19-S19)</f>
        <v>104</v>
      </c>
      <c r="P19" s="766"/>
      <c r="Q19" s="102">
        <v>17</v>
      </c>
      <c r="R19" s="104"/>
      <c r="S19" s="105"/>
      <c r="T19" s="106">
        <v>34</v>
      </c>
      <c r="U19" s="107">
        <v>40</v>
      </c>
      <c r="V19" s="108"/>
      <c r="W19" s="109"/>
      <c r="X19" s="110">
        <v>17</v>
      </c>
      <c r="Y19" s="111">
        <v>30</v>
      </c>
      <c r="Z19" s="104"/>
      <c r="AA19" s="112"/>
      <c r="AB19" s="113"/>
      <c r="AC19" s="114"/>
      <c r="AD19" s="115"/>
      <c r="AE19" s="115"/>
      <c r="AF19" s="116"/>
      <c r="AG19" s="117"/>
      <c r="AH19" s="118"/>
      <c r="AI19" s="117"/>
      <c r="AJ19" s="119"/>
      <c r="AK19" s="119"/>
      <c r="AL19" s="119"/>
      <c r="AM19" s="101"/>
      <c r="AN19" s="120">
        <f t="shared" si="5"/>
        <v>121</v>
      </c>
    </row>
    <row r="20" spans="1:40" x14ac:dyDescent="0.2">
      <c r="A20" s="93" t="s">
        <v>12</v>
      </c>
      <c r="B20" s="94" t="s">
        <v>24</v>
      </c>
      <c r="C20" s="95"/>
      <c r="D20" s="96"/>
      <c r="E20" s="95"/>
      <c r="F20" s="221" t="s">
        <v>130</v>
      </c>
      <c r="G20" s="95"/>
      <c r="H20" s="96"/>
      <c r="I20" s="97"/>
      <c r="J20" s="105"/>
      <c r="K20" s="99">
        <f>SUM(L20+M20)</f>
        <v>117</v>
      </c>
      <c r="L20" s="100">
        <f t="shared" ref="L20:L24" si="6">SUM(M20/2)</f>
        <v>39</v>
      </c>
      <c r="M20" s="99">
        <f>SUM(S20:AM20)</f>
        <v>78</v>
      </c>
      <c r="N20" s="101"/>
      <c r="O20" s="702">
        <f>SUM(M20-P20-Q20-R20-S20)</f>
        <v>59</v>
      </c>
      <c r="P20" s="766"/>
      <c r="Q20" s="102">
        <v>19</v>
      </c>
      <c r="R20" s="104"/>
      <c r="S20" s="105"/>
      <c r="T20" s="106">
        <v>20</v>
      </c>
      <c r="U20" s="107">
        <v>20</v>
      </c>
      <c r="V20" s="108"/>
      <c r="W20" s="109"/>
      <c r="X20" s="110">
        <v>17</v>
      </c>
      <c r="Y20" s="111">
        <v>21</v>
      </c>
      <c r="Z20" s="104"/>
      <c r="AA20" s="112"/>
      <c r="AB20" s="113"/>
      <c r="AC20" s="114"/>
      <c r="AD20" s="115"/>
      <c r="AE20" s="115"/>
      <c r="AF20" s="116"/>
      <c r="AG20" s="117"/>
      <c r="AH20" s="118"/>
      <c r="AI20" s="117"/>
      <c r="AJ20" s="119"/>
      <c r="AK20" s="119"/>
      <c r="AL20" s="119"/>
      <c r="AM20" s="101"/>
      <c r="AN20" s="120">
        <f t="shared" si="5"/>
        <v>78</v>
      </c>
    </row>
    <row r="21" spans="1:40" x14ac:dyDescent="0.2">
      <c r="A21" s="93" t="s">
        <v>13</v>
      </c>
      <c r="B21" s="123" t="s">
        <v>386</v>
      </c>
      <c r="C21" s="125"/>
      <c r="D21" s="96"/>
      <c r="E21" s="95"/>
      <c r="F21" s="221" t="s">
        <v>130</v>
      </c>
      <c r="G21" s="125"/>
      <c r="H21" s="126"/>
      <c r="I21" s="127"/>
      <c r="J21" s="105"/>
      <c r="K21" s="99">
        <f>SUM(L21+M21)</f>
        <v>162</v>
      </c>
      <c r="L21" s="100">
        <f t="shared" si="6"/>
        <v>54</v>
      </c>
      <c r="M21" s="99">
        <f>SUM(S21:AM21)</f>
        <v>108</v>
      </c>
      <c r="N21" s="101"/>
      <c r="O21" s="702">
        <f>SUM(M21-P21-Q21-R21-S21)</f>
        <v>95</v>
      </c>
      <c r="P21" s="766">
        <v>13</v>
      </c>
      <c r="Q21" s="102"/>
      <c r="R21" s="104"/>
      <c r="S21" s="105"/>
      <c r="T21" s="106">
        <v>17</v>
      </c>
      <c r="U21" s="107">
        <v>25</v>
      </c>
      <c r="V21" s="108"/>
      <c r="W21" s="109"/>
      <c r="X21" s="110">
        <v>34</v>
      </c>
      <c r="Y21" s="111">
        <v>32</v>
      </c>
      <c r="Z21" s="104"/>
      <c r="AA21" s="112"/>
      <c r="AB21" s="113"/>
      <c r="AC21" s="114"/>
      <c r="AD21" s="115"/>
      <c r="AE21" s="115"/>
      <c r="AF21" s="116"/>
      <c r="AG21" s="117"/>
      <c r="AH21" s="118"/>
      <c r="AI21" s="117"/>
      <c r="AJ21" s="119"/>
      <c r="AK21" s="119"/>
      <c r="AL21" s="119"/>
      <c r="AM21" s="101"/>
      <c r="AN21" s="120">
        <f t="shared" si="5"/>
        <v>108</v>
      </c>
    </row>
    <row r="22" spans="1:40" x14ac:dyDescent="0.2">
      <c r="A22" s="93" t="s">
        <v>48</v>
      </c>
      <c r="B22" s="94" t="s">
        <v>25</v>
      </c>
      <c r="C22" s="95"/>
      <c r="D22" s="96" t="s">
        <v>130</v>
      </c>
      <c r="E22" s="95"/>
      <c r="F22" s="221"/>
      <c r="G22" s="95"/>
      <c r="H22" s="96"/>
      <c r="I22" s="97"/>
      <c r="J22" s="105"/>
      <c r="K22" s="99">
        <f>SUM(L22+M22)</f>
        <v>54</v>
      </c>
      <c r="L22" s="100">
        <f t="shared" si="6"/>
        <v>18</v>
      </c>
      <c r="M22" s="99">
        <f>SUM(S22:AM22)</f>
        <v>36</v>
      </c>
      <c r="N22" s="101"/>
      <c r="O22" s="702">
        <f>SUM(M22-P22-Q22-R22-S22)</f>
        <v>26</v>
      </c>
      <c r="P22" s="766"/>
      <c r="Q22" s="102">
        <v>10</v>
      </c>
      <c r="R22" s="104"/>
      <c r="S22" s="105"/>
      <c r="T22" s="106">
        <v>17</v>
      </c>
      <c r="U22" s="107">
        <v>19</v>
      </c>
      <c r="V22" s="108"/>
      <c r="W22" s="109"/>
      <c r="X22" s="110"/>
      <c r="Y22" s="111"/>
      <c r="Z22" s="104"/>
      <c r="AA22" s="112"/>
      <c r="AB22" s="113"/>
      <c r="AC22" s="114"/>
      <c r="AD22" s="115"/>
      <c r="AE22" s="115"/>
      <c r="AF22" s="116"/>
      <c r="AG22" s="117"/>
      <c r="AH22" s="118"/>
      <c r="AI22" s="117"/>
      <c r="AJ22" s="119"/>
      <c r="AK22" s="119"/>
      <c r="AL22" s="119"/>
      <c r="AM22" s="101"/>
      <c r="AN22" s="120">
        <f t="shared" si="5"/>
        <v>36</v>
      </c>
    </row>
    <row r="23" spans="1:40" x14ac:dyDescent="0.2">
      <c r="A23" s="93" t="s">
        <v>49</v>
      </c>
      <c r="B23" s="94" t="s">
        <v>50</v>
      </c>
      <c r="C23" s="95"/>
      <c r="D23" s="96" t="s">
        <v>130</v>
      </c>
      <c r="E23" s="95"/>
      <c r="F23" s="221"/>
      <c r="G23" s="95"/>
      <c r="H23" s="96"/>
      <c r="I23" s="97"/>
      <c r="J23" s="121"/>
      <c r="K23" s="99">
        <f>SUM(L23+M23)</f>
        <v>54</v>
      </c>
      <c r="L23" s="100">
        <f t="shared" si="6"/>
        <v>18</v>
      </c>
      <c r="M23" s="99">
        <f>SUM(S23:AM23)</f>
        <v>36</v>
      </c>
      <c r="N23" s="101"/>
      <c r="O23" s="702">
        <f>SUM(M23-P23-Q23-R23-S23)</f>
        <v>23</v>
      </c>
      <c r="P23" s="766">
        <v>13</v>
      </c>
      <c r="Q23" s="102"/>
      <c r="R23" s="104"/>
      <c r="S23" s="105"/>
      <c r="T23" s="106">
        <v>17</v>
      </c>
      <c r="U23" s="107">
        <v>19</v>
      </c>
      <c r="V23" s="108"/>
      <c r="W23" s="109"/>
      <c r="X23" s="110"/>
      <c r="Y23" s="111"/>
      <c r="Z23" s="104"/>
      <c r="AA23" s="112"/>
      <c r="AB23" s="113"/>
      <c r="AC23" s="114"/>
      <c r="AD23" s="115"/>
      <c r="AE23" s="115"/>
      <c r="AF23" s="116"/>
      <c r="AG23" s="117"/>
      <c r="AH23" s="118"/>
      <c r="AI23" s="117"/>
      <c r="AJ23" s="119"/>
      <c r="AK23" s="119"/>
      <c r="AL23" s="119"/>
      <c r="AM23" s="101"/>
      <c r="AN23" s="120">
        <f t="shared" si="5"/>
        <v>36</v>
      </c>
    </row>
    <row r="24" spans="1:40" x14ac:dyDescent="0.2">
      <c r="A24" s="93" t="s">
        <v>14</v>
      </c>
      <c r="B24" s="94" t="s">
        <v>26</v>
      </c>
      <c r="C24" s="95"/>
      <c r="D24" s="96"/>
      <c r="E24" s="95"/>
      <c r="F24" s="221"/>
      <c r="G24" s="95"/>
      <c r="H24" s="96"/>
      <c r="I24" s="97"/>
      <c r="J24" s="121"/>
      <c r="K24" s="99">
        <f>SUM(L24+M24)</f>
        <v>54</v>
      </c>
      <c r="L24" s="100">
        <f t="shared" si="6"/>
        <v>18</v>
      </c>
      <c r="M24" s="99">
        <f>SUM(S24:AM24)</f>
        <v>36</v>
      </c>
      <c r="N24" s="101"/>
      <c r="O24" s="702">
        <f>SUM(M24-P24-Q24-R24-S24)</f>
        <v>31</v>
      </c>
      <c r="P24" s="766">
        <v>5</v>
      </c>
      <c r="Q24" s="102"/>
      <c r="R24" s="104"/>
      <c r="S24" s="105"/>
      <c r="T24" s="106"/>
      <c r="U24" s="107"/>
      <c r="V24" s="108"/>
      <c r="W24" s="109"/>
      <c r="X24" s="110">
        <v>36</v>
      </c>
      <c r="Y24" s="111"/>
      <c r="Z24" s="104"/>
      <c r="AA24" s="112"/>
      <c r="AB24" s="113"/>
      <c r="AC24" s="114"/>
      <c r="AD24" s="115"/>
      <c r="AE24" s="115"/>
      <c r="AF24" s="116"/>
      <c r="AG24" s="117"/>
      <c r="AH24" s="118"/>
      <c r="AI24" s="117"/>
      <c r="AJ24" s="119"/>
      <c r="AK24" s="119"/>
      <c r="AL24" s="119"/>
      <c r="AM24" s="101"/>
      <c r="AN24" s="120">
        <f t="shared" si="5"/>
        <v>36</v>
      </c>
    </row>
    <row r="25" spans="1:40" ht="4.5" customHeight="1" x14ac:dyDescent="0.2">
      <c r="A25" s="159"/>
      <c r="B25" s="160"/>
      <c r="C25" s="161"/>
      <c r="D25" s="162"/>
      <c r="E25" s="161"/>
      <c r="F25" s="162"/>
      <c r="G25" s="161"/>
      <c r="H25" s="162"/>
      <c r="I25" s="163"/>
      <c r="J25" s="164"/>
      <c r="K25" s="165"/>
      <c r="L25" s="166"/>
      <c r="M25" s="165"/>
      <c r="N25" s="167"/>
      <c r="O25" s="706"/>
      <c r="P25" s="713"/>
      <c r="Q25" s="168"/>
      <c r="R25" s="169"/>
      <c r="S25" s="170"/>
      <c r="T25" s="171"/>
      <c r="U25" s="172"/>
      <c r="V25" s="169"/>
      <c r="W25" s="173"/>
      <c r="X25" s="171"/>
      <c r="Y25" s="172"/>
      <c r="Z25" s="169"/>
      <c r="AA25" s="173"/>
      <c r="AB25" s="174"/>
      <c r="AC25" s="175"/>
      <c r="AD25" s="176"/>
      <c r="AE25" s="176"/>
      <c r="AF25" s="167"/>
      <c r="AG25" s="175"/>
      <c r="AH25" s="177"/>
      <c r="AI25" s="175"/>
      <c r="AJ25" s="176"/>
      <c r="AK25" s="176"/>
      <c r="AL25" s="176"/>
      <c r="AM25" s="167"/>
      <c r="AN25" s="178"/>
    </row>
    <row r="26" spans="1:40" ht="23.25" customHeight="1" x14ac:dyDescent="0.2">
      <c r="A26" s="179" t="s">
        <v>54</v>
      </c>
      <c r="B26" s="180" t="s">
        <v>55</v>
      </c>
      <c r="C26" s="181"/>
      <c r="D26" s="182"/>
      <c r="E26" s="181"/>
      <c r="F26" s="182"/>
      <c r="G26" s="181"/>
      <c r="H26" s="182"/>
      <c r="I26" s="183"/>
      <c r="J26" s="184"/>
      <c r="K26" s="185">
        <f t="shared" ref="K26:T26" si="7">SUM(K27:K27)</f>
        <v>58.5</v>
      </c>
      <c r="L26" s="186">
        <f t="shared" si="7"/>
        <v>19.5</v>
      </c>
      <c r="M26" s="185">
        <f t="shared" si="7"/>
        <v>39</v>
      </c>
      <c r="N26" s="186">
        <f t="shared" si="7"/>
        <v>0</v>
      </c>
      <c r="O26" s="707">
        <f t="shared" si="7"/>
        <v>39</v>
      </c>
      <c r="P26" s="714">
        <f t="shared" si="7"/>
        <v>0</v>
      </c>
      <c r="Q26" s="187">
        <f t="shared" si="7"/>
        <v>0</v>
      </c>
      <c r="R26" s="188">
        <f t="shared" si="7"/>
        <v>0</v>
      </c>
      <c r="S26" s="189">
        <f t="shared" si="7"/>
        <v>0</v>
      </c>
      <c r="T26" s="190">
        <f t="shared" si="7"/>
        <v>0</v>
      </c>
      <c r="U26" s="185"/>
      <c r="V26" s="188"/>
      <c r="W26" s="186">
        <f t="shared" ref="W26:AB26" si="8">SUM(W27:W27)</f>
        <v>0</v>
      </c>
      <c r="X26" s="190">
        <f t="shared" si="8"/>
        <v>17</v>
      </c>
      <c r="Y26" s="185">
        <f t="shared" si="8"/>
        <v>22</v>
      </c>
      <c r="Z26" s="188">
        <f t="shared" si="8"/>
        <v>0</v>
      </c>
      <c r="AA26" s="186">
        <f t="shared" si="8"/>
        <v>0</v>
      </c>
      <c r="AB26" s="190">
        <f t="shared" si="8"/>
        <v>0</v>
      </c>
      <c r="AC26" s="185"/>
      <c r="AD26" s="188"/>
      <c r="AE26" s="188"/>
      <c r="AF26" s="186">
        <f>SUM(AF27:AF27)</f>
        <v>0</v>
      </c>
      <c r="AG26" s="185">
        <f>SUM(AG27:AG27)</f>
        <v>0</v>
      </c>
      <c r="AH26" s="189">
        <f>SUM(AH27:AH27)</f>
        <v>0</v>
      </c>
      <c r="AI26" s="185">
        <f>SUM(AI27:AI27)</f>
        <v>0</v>
      </c>
      <c r="AJ26" s="188"/>
      <c r="AK26" s="188">
        <f>SUM(AK27:AK27)</f>
        <v>0</v>
      </c>
      <c r="AL26" s="188">
        <f>SUM(AL27:AL27)</f>
        <v>0</v>
      </c>
      <c r="AM26" s="186">
        <f>SUM(AM27:AM27)</f>
        <v>0</v>
      </c>
      <c r="AN26" s="191">
        <f>SUM(T26:AA26)</f>
        <v>39</v>
      </c>
    </row>
    <row r="27" spans="1:40" ht="18.75" customHeight="1" x14ac:dyDescent="0.2">
      <c r="A27" s="93" t="s">
        <v>56</v>
      </c>
      <c r="B27" s="94" t="s">
        <v>123</v>
      </c>
      <c r="C27" s="95"/>
      <c r="D27" s="96"/>
      <c r="E27" s="95"/>
      <c r="F27" s="96"/>
      <c r="G27" s="95"/>
      <c r="H27" s="96"/>
      <c r="I27" s="97"/>
      <c r="J27" s="121"/>
      <c r="K27" s="99">
        <f>SUM(L27+M27)</f>
        <v>58.5</v>
      </c>
      <c r="L27" s="100">
        <f t="shared" ref="L27" si="9">SUM(M27/2)</f>
        <v>19.5</v>
      </c>
      <c r="M27" s="99">
        <f>SUM(S27:AM27)</f>
        <v>39</v>
      </c>
      <c r="N27" s="101"/>
      <c r="O27" s="702">
        <f>SUM(M27-P27-Q27-R27-S27)</f>
        <v>39</v>
      </c>
      <c r="P27" s="766"/>
      <c r="Q27" s="102"/>
      <c r="R27" s="104"/>
      <c r="S27" s="105"/>
      <c r="T27" s="106"/>
      <c r="U27" s="107"/>
      <c r="V27" s="108"/>
      <c r="W27" s="109"/>
      <c r="X27" s="110">
        <v>17</v>
      </c>
      <c r="Y27" s="111">
        <v>22</v>
      </c>
      <c r="Z27" s="104"/>
      <c r="AA27" s="112"/>
      <c r="AB27" s="113"/>
      <c r="AC27" s="114"/>
      <c r="AD27" s="115"/>
      <c r="AE27" s="115"/>
      <c r="AF27" s="116"/>
      <c r="AG27" s="117"/>
      <c r="AH27" s="118"/>
      <c r="AI27" s="117"/>
      <c r="AJ27" s="119"/>
      <c r="AK27" s="119"/>
      <c r="AL27" s="119"/>
      <c r="AM27" s="101"/>
      <c r="AN27" s="120">
        <f t="shared" ref="AN27" si="10">SUM(T27:AA27)</f>
        <v>39</v>
      </c>
    </row>
    <row r="28" spans="1:40" ht="6.75" customHeight="1" thickBot="1" x14ac:dyDescent="0.25">
      <c r="A28" s="128"/>
      <c r="B28" s="192"/>
      <c r="C28" s="193"/>
      <c r="D28" s="194"/>
      <c r="E28" s="193"/>
      <c r="F28" s="194"/>
      <c r="G28" s="193"/>
      <c r="H28" s="194"/>
      <c r="I28" s="195"/>
      <c r="J28" s="196"/>
      <c r="K28" s="134"/>
      <c r="L28" s="135"/>
      <c r="M28" s="134"/>
      <c r="N28" s="136"/>
      <c r="O28" s="704"/>
      <c r="P28" s="712"/>
      <c r="Q28" s="137"/>
      <c r="R28" s="138"/>
      <c r="S28" s="133"/>
      <c r="T28" s="139"/>
      <c r="U28" s="140"/>
      <c r="V28" s="138"/>
      <c r="W28" s="141"/>
      <c r="X28" s="139"/>
      <c r="Y28" s="140"/>
      <c r="Z28" s="138"/>
      <c r="AA28" s="141"/>
      <c r="AB28" s="197"/>
      <c r="AC28" s="148"/>
      <c r="AD28" s="150"/>
      <c r="AE28" s="150"/>
      <c r="AF28" s="136"/>
      <c r="AG28" s="148"/>
      <c r="AH28" s="149"/>
      <c r="AI28" s="148"/>
      <c r="AJ28" s="150"/>
      <c r="AK28" s="150"/>
      <c r="AL28" s="150"/>
      <c r="AM28" s="136"/>
      <c r="AN28" s="198"/>
    </row>
    <row r="29" spans="1:40" ht="51.75" customHeight="1" thickBot="1" x14ac:dyDescent="0.25">
      <c r="A29" s="737"/>
      <c r="B29" s="738" t="s">
        <v>127</v>
      </c>
      <c r="C29" s="739"/>
      <c r="D29" s="740" t="s">
        <v>396</v>
      </c>
      <c r="E29" s="741" t="s">
        <v>392</v>
      </c>
      <c r="F29" s="740" t="s">
        <v>393</v>
      </c>
      <c r="G29" s="741" t="s">
        <v>394</v>
      </c>
      <c r="H29" s="740" t="s">
        <v>401</v>
      </c>
      <c r="I29" s="742" t="s">
        <v>399</v>
      </c>
      <c r="J29" s="743" t="s">
        <v>395</v>
      </c>
      <c r="K29" s="744">
        <f>SUM(K30,K39,K47)</f>
        <v>4536.4162303664925</v>
      </c>
      <c r="L29" s="745">
        <f>SUM(L30,L39,L47)</f>
        <v>1512.4162303664921</v>
      </c>
      <c r="M29" s="746">
        <f>SUM(M30,M39,M47)</f>
        <v>3024</v>
      </c>
      <c r="N29" s="747"/>
      <c r="O29" s="748">
        <f t="shared" ref="O29:AM29" si="11">SUM(O30,O39,O47)</f>
        <v>1319</v>
      </c>
      <c r="P29" s="749">
        <f t="shared" si="11"/>
        <v>1255</v>
      </c>
      <c r="Q29" s="750">
        <f t="shared" si="11"/>
        <v>0</v>
      </c>
      <c r="R29" s="748">
        <f t="shared" si="11"/>
        <v>25</v>
      </c>
      <c r="S29" s="748">
        <f t="shared" si="11"/>
        <v>0</v>
      </c>
      <c r="T29" s="748">
        <f t="shared" si="11"/>
        <v>225</v>
      </c>
      <c r="U29" s="751">
        <f t="shared" si="11"/>
        <v>347</v>
      </c>
      <c r="V29" s="752">
        <f t="shared" si="11"/>
        <v>108</v>
      </c>
      <c r="W29" s="753">
        <f t="shared" si="11"/>
        <v>0</v>
      </c>
      <c r="X29" s="750">
        <f t="shared" si="11"/>
        <v>291</v>
      </c>
      <c r="Y29" s="751">
        <f t="shared" si="11"/>
        <v>253</v>
      </c>
      <c r="Z29" s="752">
        <f t="shared" si="11"/>
        <v>180</v>
      </c>
      <c r="AA29" s="753">
        <f t="shared" si="11"/>
        <v>0</v>
      </c>
      <c r="AB29" s="750">
        <f t="shared" si="11"/>
        <v>612</v>
      </c>
      <c r="AC29" s="751">
        <f t="shared" si="11"/>
        <v>504</v>
      </c>
      <c r="AD29" s="752">
        <f t="shared" si="11"/>
        <v>180</v>
      </c>
      <c r="AE29" s="752">
        <f t="shared" si="11"/>
        <v>180</v>
      </c>
      <c r="AF29" s="754">
        <f t="shared" si="11"/>
        <v>0</v>
      </c>
      <c r="AG29" s="751">
        <f t="shared" si="11"/>
        <v>576</v>
      </c>
      <c r="AH29" s="754">
        <f t="shared" si="11"/>
        <v>0</v>
      </c>
      <c r="AI29" s="751">
        <f t="shared" si="11"/>
        <v>216</v>
      </c>
      <c r="AJ29" s="752">
        <f t="shared" si="11"/>
        <v>252</v>
      </c>
      <c r="AK29" s="752">
        <f t="shared" si="11"/>
        <v>0</v>
      </c>
      <c r="AL29" s="752">
        <f t="shared" si="11"/>
        <v>0</v>
      </c>
      <c r="AM29" s="753">
        <f t="shared" si="11"/>
        <v>0</v>
      </c>
      <c r="AN29" s="755">
        <f>SUM(T29:AM29)</f>
        <v>3924</v>
      </c>
    </row>
    <row r="30" spans="1:40" ht="35.25" customHeight="1" thickBot="1" x14ac:dyDescent="0.25">
      <c r="A30" s="199" t="s">
        <v>59</v>
      </c>
      <c r="B30" s="200" t="s">
        <v>58</v>
      </c>
      <c r="C30" s="201"/>
      <c r="D30" s="202"/>
      <c r="E30" s="201"/>
      <c r="F30" s="202"/>
      <c r="G30" s="201"/>
      <c r="H30" s="202"/>
      <c r="I30" s="203"/>
      <c r="J30" s="204"/>
      <c r="K30" s="205">
        <f>SUM(K31,K36)</f>
        <v>647.91623036649219</v>
      </c>
      <c r="L30" s="206">
        <f>SUM(L31,L36)</f>
        <v>215.91623036649216</v>
      </c>
      <c r="M30" s="431">
        <f>SUM(M31,M36)</f>
        <v>432</v>
      </c>
      <c r="N30" s="433">
        <f>SUM(N32:N35)</f>
        <v>0</v>
      </c>
      <c r="O30" s="205">
        <f t="shared" ref="O30:AA30" si="12">SUM(O31,O36)</f>
        <v>52</v>
      </c>
      <c r="P30" s="207">
        <f t="shared" si="12"/>
        <v>380</v>
      </c>
      <c r="Q30" s="207">
        <f t="shared" si="12"/>
        <v>0</v>
      </c>
      <c r="R30" s="207">
        <f t="shared" si="12"/>
        <v>0</v>
      </c>
      <c r="S30" s="208">
        <f t="shared" si="12"/>
        <v>0</v>
      </c>
      <c r="T30" s="458">
        <f t="shared" si="12"/>
        <v>0</v>
      </c>
      <c r="U30" s="661">
        <f t="shared" si="12"/>
        <v>0</v>
      </c>
      <c r="V30" s="662">
        <f t="shared" si="12"/>
        <v>0</v>
      </c>
      <c r="W30" s="663">
        <f t="shared" si="12"/>
        <v>0</v>
      </c>
      <c r="X30" s="458">
        <f t="shared" si="12"/>
        <v>34</v>
      </c>
      <c r="Y30" s="661">
        <f t="shared" si="12"/>
        <v>24</v>
      </c>
      <c r="Z30" s="662">
        <f t="shared" si="12"/>
        <v>0</v>
      </c>
      <c r="AA30" s="664">
        <f t="shared" si="12"/>
        <v>0</v>
      </c>
      <c r="AB30" s="458">
        <f>SUM(AB31,AB36)</f>
        <v>92</v>
      </c>
      <c r="AC30" s="665">
        <f t="shared" ref="AC30:AM30" si="13">SUM(AC31,AC36)</f>
        <v>74</v>
      </c>
      <c r="AD30" s="662">
        <f t="shared" si="13"/>
        <v>0</v>
      </c>
      <c r="AE30" s="662">
        <f t="shared" si="13"/>
        <v>0</v>
      </c>
      <c r="AF30" s="664">
        <f t="shared" si="13"/>
        <v>0</v>
      </c>
      <c r="AG30" s="665">
        <f t="shared" si="13"/>
        <v>162</v>
      </c>
      <c r="AH30" s="664">
        <f t="shared" si="13"/>
        <v>0</v>
      </c>
      <c r="AI30" s="665">
        <f t="shared" si="13"/>
        <v>46</v>
      </c>
      <c r="AJ30" s="662">
        <f t="shared" si="13"/>
        <v>0</v>
      </c>
      <c r="AK30" s="662">
        <f t="shared" si="13"/>
        <v>0</v>
      </c>
      <c r="AL30" s="662">
        <f t="shared" si="13"/>
        <v>0</v>
      </c>
      <c r="AM30" s="664">
        <f t="shared" si="13"/>
        <v>0</v>
      </c>
      <c r="AN30" s="371">
        <f>SUM(T30:AM30)</f>
        <v>432</v>
      </c>
    </row>
    <row r="31" spans="1:40" ht="16.5" customHeight="1" x14ac:dyDescent="0.2">
      <c r="A31" s="474"/>
      <c r="B31" s="407" t="s">
        <v>65</v>
      </c>
      <c r="C31" s="251"/>
      <c r="D31" s="252"/>
      <c r="E31" s="251"/>
      <c r="F31" s="252"/>
      <c r="G31" s="251"/>
      <c r="H31" s="252"/>
      <c r="I31" s="253"/>
      <c r="J31" s="254"/>
      <c r="K31" s="255">
        <f>SUM(K32:K35)</f>
        <v>647.91623036649219</v>
      </c>
      <c r="L31" s="257">
        <f t="shared" ref="L31:AA31" si="14">SUM(L32:L35)</f>
        <v>215.91623036649216</v>
      </c>
      <c r="M31" s="432">
        <f t="shared" si="14"/>
        <v>432</v>
      </c>
      <c r="N31" s="259">
        <f t="shared" si="14"/>
        <v>0</v>
      </c>
      <c r="O31" s="255">
        <f t="shared" si="14"/>
        <v>52</v>
      </c>
      <c r="P31" s="258">
        <f t="shared" si="14"/>
        <v>380</v>
      </c>
      <c r="Q31" s="258">
        <f t="shared" si="14"/>
        <v>0</v>
      </c>
      <c r="R31" s="258">
        <f t="shared" si="14"/>
        <v>0</v>
      </c>
      <c r="S31" s="259">
        <f t="shared" si="14"/>
        <v>0</v>
      </c>
      <c r="T31" s="423">
        <f t="shared" si="14"/>
        <v>0</v>
      </c>
      <c r="U31" s="432">
        <f t="shared" si="14"/>
        <v>0</v>
      </c>
      <c r="V31" s="258">
        <f t="shared" si="14"/>
        <v>0</v>
      </c>
      <c r="W31" s="259">
        <f t="shared" si="14"/>
        <v>0</v>
      </c>
      <c r="X31" s="423">
        <f t="shared" si="14"/>
        <v>34</v>
      </c>
      <c r="Y31" s="432">
        <f t="shared" si="14"/>
        <v>24</v>
      </c>
      <c r="Z31" s="258">
        <f t="shared" si="14"/>
        <v>0</v>
      </c>
      <c r="AA31" s="257">
        <f t="shared" si="14"/>
        <v>0</v>
      </c>
      <c r="AB31" s="423">
        <f>SUM(AB32:AB35)</f>
        <v>92</v>
      </c>
      <c r="AC31" s="255">
        <f t="shared" ref="AC31:AM31" si="15">SUM(AC32:AC35)</f>
        <v>74</v>
      </c>
      <c r="AD31" s="258">
        <f t="shared" si="15"/>
        <v>0</v>
      </c>
      <c r="AE31" s="258">
        <f t="shared" si="15"/>
        <v>0</v>
      </c>
      <c r="AF31" s="257">
        <f t="shared" si="15"/>
        <v>0</v>
      </c>
      <c r="AG31" s="255">
        <f t="shared" si="15"/>
        <v>162</v>
      </c>
      <c r="AH31" s="257">
        <f t="shared" si="15"/>
        <v>0</v>
      </c>
      <c r="AI31" s="255">
        <f t="shared" si="15"/>
        <v>46</v>
      </c>
      <c r="AJ31" s="258">
        <f t="shared" si="15"/>
        <v>0</v>
      </c>
      <c r="AK31" s="258">
        <f t="shared" si="15"/>
        <v>0</v>
      </c>
      <c r="AL31" s="258">
        <f t="shared" si="15"/>
        <v>0</v>
      </c>
      <c r="AM31" s="257">
        <f t="shared" si="15"/>
        <v>0</v>
      </c>
      <c r="AN31" s="475">
        <f t="shared" ref="AN31:AN86" si="16">SUM(T31:AM31)</f>
        <v>432</v>
      </c>
    </row>
    <row r="32" spans="1:40" x14ac:dyDescent="0.25">
      <c r="A32" s="211" t="s">
        <v>60</v>
      </c>
      <c r="B32" s="212" t="s">
        <v>61</v>
      </c>
      <c r="C32" s="95"/>
      <c r="D32" s="96"/>
      <c r="E32" s="95"/>
      <c r="F32" s="96"/>
      <c r="G32" s="95"/>
      <c r="H32" s="96"/>
      <c r="I32" s="778" t="s">
        <v>130</v>
      </c>
      <c r="J32" s="416"/>
      <c r="K32" s="99">
        <f>SUM(L32+M32)</f>
        <v>54</v>
      </c>
      <c r="L32" s="100">
        <f>SUM(M32/8)</f>
        <v>6</v>
      </c>
      <c r="M32" s="122">
        <f>SUM(S32:AM32)</f>
        <v>48</v>
      </c>
      <c r="N32" s="428"/>
      <c r="O32" s="111">
        <f>SUM(M32-P32-Q32-R32-S32)</f>
        <v>24</v>
      </c>
      <c r="P32" s="213">
        <v>24</v>
      </c>
      <c r="Q32" s="213"/>
      <c r="R32" s="213"/>
      <c r="S32" s="214"/>
      <c r="T32" s="459"/>
      <c r="U32" s="456"/>
      <c r="V32" s="217"/>
      <c r="W32" s="454"/>
      <c r="X32" s="463"/>
      <c r="Y32" s="462"/>
      <c r="Z32" s="213"/>
      <c r="AA32" s="221"/>
      <c r="AB32" s="459"/>
      <c r="AC32" s="216"/>
      <c r="AD32" s="217"/>
      <c r="AE32" s="217"/>
      <c r="AF32" s="218"/>
      <c r="AG32" s="220">
        <v>48</v>
      </c>
      <c r="AH32" s="221"/>
      <c r="AI32" s="220"/>
      <c r="AJ32" s="213"/>
      <c r="AK32" s="213"/>
      <c r="AL32" s="213"/>
      <c r="AM32" s="221"/>
      <c r="AN32" s="440">
        <f t="shared" si="16"/>
        <v>48</v>
      </c>
    </row>
    <row r="33" spans="1:40" x14ac:dyDescent="0.25">
      <c r="A33" s="211" t="s">
        <v>62</v>
      </c>
      <c r="B33" s="212" t="s">
        <v>18</v>
      </c>
      <c r="C33" s="95"/>
      <c r="D33" s="96"/>
      <c r="E33" s="95"/>
      <c r="F33" s="96"/>
      <c r="G33" s="95"/>
      <c r="H33" s="96" t="s">
        <v>130</v>
      </c>
      <c r="I33" s="97"/>
      <c r="J33" s="121"/>
      <c r="K33" s="99">
        <f>SUM(L33+M33)</f>
        <v>54</v>
      </c>
      <c r="L33" s="100">
        <f>SUM(M33/8)</f>
        <v>6</v>
      </c>
      <c r="M33" s="122">
        <f>SUM(S33:AM33)</f>
        <v>48</v>
      </c>
      <c r="N33" s="428"/>
      <c r="O33" s="111">
        <f>SUM(M33-P33-Q33-R33-S33)</f>
        <v>24</v>
      </c>
      <c r="P33" s="213">
        <v>24</v>
      </c>
      <c r="Q33" s="213"/>
      <c r="R33" s="213"/>
      <c r="S33" s="214"/>
      <c r="T33" s="459"/>
      <c r="U33" s="456"/>
      <c r="V33" s="217"/>
      <c r="W33" s="454"/>
      <c r="X33" s="463"/>
      <c r="Y33" s="462"/>
      <c r="Z33" s="213"/>
      <c r="AA33" s="221"/>
      <c r="AB33" s="459">
        <v>24</v>
      </c>
      <c r="AC33" s="216">
        <v>24</v>
      </c>
      <c r="AD33" s="217"/>
      <c r="AE33" s="217"/>
      <c r="AF33" s="218"/>
      <c r="AG33" s="220"/>
      <c r="AH33" s="221"/>
      <c r="AI33" s="220"/>
      <c r="AJ33" s="213"/>
      <c r="AK33" s="213"/>
      <c r="AL33" s="213"/>
      <c r="AM33" s="221"/>
      <c r="AN33" s="440">
        <f t="shared" si="16"/>
        <v>48</v>
      </c>
    </row>
    <row r="34" spans="1:40" x14ac:dyDescent="0.25">
      <c r="A34" s="211" t="s">
        <v>63</v>
      </c>
      <c r="B34" s="212" t="s">
        <v>57</v>
      </c>
      <c r="C34" s="95"/>
      <c r="D34" s="96"/>
      <c r="E34" s="95"/>
      <c r="F34" s="96"/>
      <c r="G34" s="95"/>
      <c r="H34" s="96" t="s">
        <v>130</v>
      </c>
      <c r="I34" s="97"/>
      <c r="J34" s="416" t="s">
        <v>130</v>
      </c>
      <c r="K34" s="99">
        <f>SUM(L34+M34)</f>
        <v>196</v>
      </c>
      <c r="L34" s="100">
        <f>SUM(M34/6)</f>
        <v>28</v>
      </c>
      <c r="M34" s="122">
        <f>SUM(S34:AM34)</f>
        <v>168</v>
      </c>
      <c r="N34" s="118"/>
      <c r="O34" s="111">
        <f>SUM(M34-P34-Q34-R34-S34)</f>
        <v>0</v>
      </c>
      <c r="P34" s="213">
        <v>168</v>
      </c>
      <c r="Q34" s="213"/>
      <c r="R34" s="213"/>
      <c r="S34" s="214"/>
      <c r="T34" s="459"/>
      <c r="U34" s="456"/>
      <c r="V34" s="217"/>
      <c r="W34" s="454"/>
      <c r="X34" s="463"/>
      <c r="Y34" s="462"/>
      <c r="Z34" s="213"/>
      <c r="AA34" s="221"/>
      <c r="AB34" s="459">
        <v>34</v>
      </c>
      <c r="AC34" s="216">
        <v>26</v>
      </c>
      <c r="AD34" s="217"/>
      <c r="AE34" s="217"/>
      <c r="AF34" s="218"/>
      <c r="AG34" s="220">
        <v>82</v>
      </c>
      <c r="AH34" s="221"/>
      <c r="AI34" s="220">
        <v>26</v>
      </c>
      <c r="AJ34" s="213"/>
      <c r="AK34" s="213"/>
      <c r="AL34" s="213"/>
      <c r="AM34" s="221"/>
      <c r="AN34" s="440">
        <f t="shared" si="16"/>
        <v>168</v>
      </c>
    </row>
    <row r="35" spans="1:40" x14ac:dyDescent="0.25">
      <c r="A35" s="211" t="s">
        <v>64</v>
      </c>
      <c r="B35" s="211" t="s">
        <v>19</v>
      </c>
      <c r="C35" s="125"/>
      <c r="D35" s="126"/>
      <c r="E35" s="125">
        <v>3</v>
      </c>
      <c r="F35" s="96">
        <v>3</v>
      </c>
      <c r="G35" s="125">
        <v>3</v>
      </c>
      <c r="H35" s="96">
        <v>3</v>
      </c>
      <c r="I35" s="127">
        <v>3</v>
      </c>
      <c r="J35" s="416" t="s">
        <v>130</v>
      </c>
      <c r="K35" s="99">
        <f>SUM(L35+M35)</f>
        <v>343.91623036649219</v>
      </c>
      <c r="L35" s="100">
        <f>SUM(M35/0.955)</f>
        <v>175.91623036649216</v>
      </c>
      <c r="M35" s="122">
        <f>SUM(S35:AM35)</f>
        <v>168</v>
      </c>
      <c r="N35" s="118"/>
      <c r="O35" s="111">
        <f>SUM(M35-P35-Q35-R35-S35)</f>
        <v>4</v>
      </c>
      <c r="P35" s="213">
        <v>164</v>
      </c>
      <c r="Q35" s="213"/>
      <c r="R35" s="213"/>
      <c r="S35" s="214"/>
      <c r="T35" s="459"/>
      <c r="U35" s="456"/>
      <c r="V35" s="217"/>
      <c r="W35" s="454"/>
      <c r="X35" s="463">
        <v>34</v>
      </c>
      <c r="Y35" s="462">
        <v>24</v>
      </c>
      <c r="Z35" s="213"/>
      <c r="AA35" s="221"/>
      <c r="AB35" s="459">
        <v>34</v>
      </c>
      <c r="AC35" s="216">
        <v>24</v>
      </c>
      <c r="AD35" s="217"/>
      <c r="AE35" s="217"/>
      <c r="AF35" s="218"/>
      <c r="AG35" s="220">
        <v>32</v>
      </c>
      <c r="AH35" s="221"/>
      <c r="AI35" s="220">
        <v>20</v>
      </c>
      <c r="AJ35" s="213"/>
      <c r="AK35" s="213"/>
      <c r="AL35" s="213"/>
      <c r="AM35" s="221"/>
      <c r="AN35" s="440">
        <f t="shared" si="16"/>
        <v>168</v>
      </c>
    </row>
    <row r="36" spans="1:40" ht="19.5" customHeight="1" x14ac:dyDescent="0.2">
      <c r="A36" s="222"/>
      <c r="B36" s="223" t="s">
        <v>66</v>
      </c>
      <c r="C36" s="224"/>
      <c r="D36" s="225"/>
      <c r="E36" s="224"/>
      <c r="F36" s="225"/>
      <c r="G36" s="224"/>
      <c r="H36" s="225"/>
      <c r="I36" s="226"/>
      <c r="J36" s="227"/>
      <c r="K36" s="228">
        <f t="shared" ref="K36:AM36" si="17">SUM(K37:K37)</f>
        <v>0</v>
      </c>
      <c r="L36" s="229">
        <f t="shared" si="17"/>
        <v>0</v>
      </c>
      <c r="M36" s="230">
        <f t="shared" si="17"/>
        <v>0</v>
      </c>
      <c r="N36" s="232">
        <f t="shared" si="17"/>
        <v>0</v>
      </c>
      <c r="O36" s="228">
        <f t="shared" si="17"/>
        <v>0</v>
      </c>
      <c r="P36" s="231">
        <f t="shared" si="17"/>
        <v>0</v>
      </c>
      <c r="Q36" s="231">
        <f t="shared" si="17"/>
        <v>0</v>
      </c>
      <c r="R36" s="231">
        <f t="shared" si="17"/>
        <v>0</v>
      </c>
      <c r="S36" s="232">
        <f t="shared" si="17"/>
        <v>0</v>
      </c>
      <c r="T36" s="424">
        <f t="shared" si="17"/>
        <v>0</v>
      </c>
      <c r="U36" s="230">
        <f t="shared" si="17"/>
        <v>0</v>
      </c>
      <c r="V36" s="231">
        <f t="shared" si="17"/>
        <v>0</v>
      </c>
      <c r="W36" s="232">
        <f t="shared" si="17"/>
        <v>0</v>
      </c>
      <c r="X36" s="424">
        <f t="shared" si="17"/>
        <v>0</v>
      </c>
      <c r="Y36" s="230">
        <f t="shared" si="17"/>
        <v>0</v>
      </c>
      <c r="Z36" s="231">
        <f t="shared" si="17"/>
        <v>0</v>
      </c>
      <c r="AA36" s="229">
        <f t="shared" si="17"/>
        <v>0</v>
      </c>
      <c r="AB36" s="424">
        <f t="shared" si="17"/>
        <v>0</v>
      </c>
      <c r="AC36" s="228">
        <f t="shared" si="17"/>
        <v>0</v>
      </c>
      <c r="AD36" s="231">
        <f t="shared" si="17"/>
        <v>0</v>
      </c>
      <c r="AE36" s="231">
        <f t="shared" si="17"/>
        <v>0</v>
      </c>
      <c r="AF36" s="229">
        <f t="shared" si="17"/>
        <v>0</v>
      </c>
      <c r="AG36" s="228">
        <f t="shared" si="17"/>
        <v>0</v>
      </c>
      <c r="AH36" s="229">
        <f t="shared" si="17"/>
        <v>0</v>
      </c>
      <c r="AI36" s="228">
        <f t="shared" si="17"/>
        <v>0</v>
      </c>
      <c r="AJ36" s="231">
        <f t="shared" si="17"/>
        <v>0</v>
      </c>
      <c r="AK36" s="231">
        <f t="shared" si="17"/>
        <v>0</v>
      </c>
      <c r="AL36" s="231">
        <f t="shared" si="17"/>
        <v>0</v>
      </c>
      <c r="AM36" s="229">
        <f t="shared" si="17"/>
        <v>0</v>
      </c>
      <c r="AN36" s="441">
        <f t="shared" si="16"/>
        <v>0</v>
      </c>
    </row>
    <row r="37" spans="1:40" ht="12" customHeight="1" thickBot="1" x14ac:dyDescent="0.3">
      <c r="A37" s="211" t="s">
        <v>67</v>
      </c>
      <c r="B37" s="398"/>
      <c r="C37" s="95"/>
      <c r="D37" s="96"/>
      <c r="E37" s="95"/>
      <c r="F37" s="96"/>
      <c r="G37" s="776"/>
      <c r="H37" s="777"/>
      <c r="I37" s="97"/>
      <c r="J37" s="98"/>
      <c r="K37" s="99">
        <f>SUM(L37+M37)</f>
        <v>0</v>
      </c>
      <c r="L37" s="100">
        <f>SUM(M37/2)</f>
        <v>0</v>
      </c>
      <c r="M37" s="122">
        <f>SUM(S37:AM37)</f>
        <v>0</v>
      </c>
      <c r="N37" s="428"/>
      <c r="O37" s="111">
        <f>SUM(M37-P37-Q37-R37-S37)</f>
        <v>0</v>
      </c>
      <c r="P37" s="104"/>
      <c r="Q37" s="104"/>
      <c r="R37" s="104"/>
      <c r="S37" s="105"/>
      <c r="T37" s="460"/>
      <c r="U37" s="457"/>
      <c r="V37" s="108"/>
      <c r="W37" s="455"/>
      <c r="X37" s="766"/>
      <c r="Y37" s="102"/>
      <c r="Z37" s="104"/>
      <c r="AA37" s="112"/>
      <c r="AB37" s="459"/>
      <c r="AC37" s="216"/>
      <c r="AD37" s="217"/>
      <c r="AE37" s="217"/>
      <c r="AF37" s="218"/>
      <c r="AG37" s="220"/>
      <c r="AH37" s="221"/>
      <c r="AI37" s="220"/>
      <c r="AJ37" s="119"/>
      <c r="AK37" s="119"/>
      <c r="AL37" s="119"/>
      <c r="AM37" s="101"/>
      <c r="AN37" s="440">
        <f t="shared" si="16"/>
        <v>0</v>
      </c>
    </row>
    <row r="38" spans="1:40" ht="5.25" customHeight="1" thickBot="1" x14ac:dyDescent="0.25">
      <c r="A38" s="468"/>
      <c r="B38" s="469"/>
      <c r="C38" s="470"/>
      <c r="D38" s="471"/>
      <c r="E38" s="470"/>
      <c r="F38" s="471"/>
      <c r="G38" s="470"/>
      <c r="H38" s="471"/>
      <c r="I38" s="472"/>
      <c r="J38" s="473"/>
      <c r="K38" s="466"/>
      <c r="L38" s="425"/>
      <c r="M38" s="429"/>
      <c r="N38" s="430"/>
      <c r="O38" s="434"/>
      <c r="P38" s="435"/>
      <c r="Q38" s="435"/>
      <c r="R38" s="435"/>
      <c r="S38" s="436"/>
      <c r="T38" s="442"/>
      <c r="U38" s="443"/>
      <c r="V38" s="435"/>
      <c r="W38" s="444"/>
      <c r="X38" s="442"/>
      <c r="Y38" s="443"/>
      <c r="Z38" s="435"/>
      <c r="AA38" s="444"/>
      <c r="AB38" s="734"/>
      <c r="AC38" s="735"/>
      <c r="AD38" s="447"/>
      <c r="AE38" s="447"/>
      <c r="AF38" s="430"/>
      <c r="AG38" s="446"/>
      <c r="AH38" s="448"/>
      <c r="AI38" s="446"/>
      <c r="AJ38" s="447"/>
      <c r="AK38" s="447"/>
      <c r="AL38" s="447"/>
      <c r="AM38" s="430"/>
      <c r="AN38" s="480"/>
    </row>
    <row r="39" spans="1:40" ht="30.75" customHeight="1" thickBot="1" x14ac:dyDescent="0.25">
      <c r="A39" s="199" t="s">
        <v>69</v>
      </c>
      <c r="B39" s="200" t="s">
        <v>68</v>
      </c>
      <c r="C39" s="201"/>
      <c r="D39" s="202"/>
      <c r="E39" s="201"/>
      <c r="F39" s="202"/>
      <c r="G39" s="201"/>
      <c r="H39" s="202"/>
      <c r="I39" s="203"/>
      <c r="J39" s="204"/>
      <c r="K39" s="205">
        <f>SUM(K40,K44)</f>
        <v>252</v>
      </c>
      <c r="L39" s="206">
        <f t="shared" ref="L39:P39" si="18">SUM(L40,L44)</f>
        <v>84</v>
      </c>
      <c r="M39" s="205">
        <f t="shared" si="18"/>
        <v>168</v>
      </c>
      <c r="N39" s="206">
        <f t="shared" si="18"/>
        <v>0</v>
      </c>
      <c r="O39" s="205">
        <f t="shared" si="18"/>
        <v>74</v>
      </c>
      <c r="P39" s="207">
        <f t="shared" si="18"/>
        <v>94</v>
      </c>
      <c r="Q39" s="207">
        <f>SUM(Q40,Q44)</f>
        <v>0</v>
      </c>
      <c r="R39" s="207">
        <f t="shared" ref="R39:AM39" si="19">SUM(R40,R44)</f>
        <v>0</v>
      </c>
      <c r="S39" s="206">
        <f t="shared" si="19"/>
        <v>0</v>
      </c>
      <c r="T39" s="458">
        <f t="shared" si="19"/>
        <v>0</v>
      </c>
      <c r="U39" s="205">
        <f t="shared" si="19"/>
        <v>0</v>
      </c>
      <c r="V39" s="207">
        <f t="shared" si="19"/>
        <v>0</v>
      </c>
      <c r="W39" s="206">
        <f t="shared" si="19"/>
        <v>0</v>
      </c>
      <c r="X39" s="458">
        <f t="shared" si="19"/>
        <v>0</v>
      </c>
      <c r="Y39" s="205">
        <f t="shared" si="19"/>
        <v>0</v>
      </c>
      <c r="Z39" s="207">
        <f t="shared" si="19"/>
        <v>0</v>
      </c>
      <c r="AA39" s="206">
        <f t="shared" si="19"/>
        <v>0</v>
      </c>
      <c r="AB39" s="458">
        <f t="shared" si="19"/>
        <v>68</v>
      </c>
      <c r="AC39" s="205">
        <f t="shared" si="19"/>
        <v>64</v>
      </c>
      <c r="AD39" s="207">
        <f t="shared" si="19"/>
        <v>0</v>
      </c>
      <c r="AE39" s="207">
        <f t="shared" si="19"/>
        <v>0</v>
      </c>
      <c r="AF39" s="206">
        <f t="shared" si="19"/>
        <v>0</v>
      </c>
      <c r="AG39" s="205">
        <f t="shared" si="19"/>
        <v>36</v>
      </c>
      <c r="AH39" s="206">
        <f t="shared" si="19"/>
        <v>0</v>
      </c>
      <c r="AI39" s="205">
        <f t="shared" si="19"/>
        <v>0</v>
      </c>
      <c r="AJ39" s="207">
        <f t="shared" si="19"/>
        <v>0</v>
      </c>
      <c r="AK39" s="207">
        <f t="shared" si="19"/>
        <v>0</v>
      </c>
      <c r="AL39" s="207">
        <f t="shared" si="19"/>
        <v>0</v>
      </c>
      <c r="AM39" s="206">
        <f t="shared" si="19"/>
        <v>0</v>
      </c>
      <c r="AN39" s="371">
        <f t="shared" si="16"/>
        <v>168</v>
      </c>
    </row>
    <row r="40" spans="1:40" ht="22.5" customHeight="1" x14ac:dyDescent="0.2">
      <c r="A40" s="474"/>
      <c r="B40" s="407" t="s">
        <v>65</v>
      </c>
      <c r="C40" s="251"/>
      <c r="D40" s="252"/>
      <c r="E40" s="251"/>
      <c r="F40" s="252"/>
      <c r="G40" s="251"/>
      <c r="H40" s="252"/>
      <c r="I40" s="253"/>
      <c r="J40" s="254"/>
      <c r="K40" s="255">
        <f>SUM(K41:K43)</f>
        <v>252</v>
      </c>
      <c r="L40" s="257">
        <f t="shared" ref="L40:AM40" si="20">SUM(L41:L43)</f>
        <v>84</v>
      </c>
      <c r="M40" s="255">
        <f t="shared" si="20"/>
        <v>168</v>
      </c>
      <c r="N40" s="257">
        <f t="shared" si="20"/>
        <v>0</v>
      </c>
      <c r="O40" s="255">
        <f t="shared" si="20"/>
        <v>74</v>
      </c>
      <c r="P40" s="258">
        <f t="shared" si="20"/>
        <v>94</v>
      </c>
      <c r="Q40" s="258">
        <f t="shared" si="20"/>
        <v>0</v>
      </c>
      <c r="R40" s="258">
        <f t="shared" si="20"/>
        <v>0</v>
      </c>
      <c r="S40" s="257">
        <f t="shared" si="20"/>
        <v>0</v>
      </c>
      <c r="T40" s="423">
        <f t="shared" si="20"/>
        <v>0</v>
      </c>
      <c r="U40" s="255">
        <f t="shared" si="20"/>
        <v>0</v>
      </c>
      <c r="V40" s="258">
        <f t="shared" si="20"/>
        <v>0</v>
      </c>
      <c r="W40" s="257">
        <f t="shared" si="20"/>
        <v>0</v>
      </c>
      <c r="X40" s="423">
        <f t="shared" si="20"/>
        <v>0</v>
      </c>
      <c r="Y40" s="255">
        <f t="shared" si="20"/>
        <v>0</v>
      </c>
      <c r="Z40" s="258">
        <f t="shared" si="20"/>
        <v>0</v>
      </c>
      <c r="AA40" s="257">
        <f t="shared" si="20"/>
        <v>0</v>
      </c>
      <c r="AB40" s="423">
        <f t="shared" si="20"/>
        <v>68</v>
      </c>
      <c r="AC40" s="255">
        <f t="shared" si="20"/>
        <v>64</v>
      </c>
      <c r="AD40" s="258">
        <f t="shared" si="20"/>
        <v>0</v>
      </c>
      <c r="AE40" s="258">
        <f t="shared" si="20"/>
        <v>0</v>
      </c>
      <c r="AF40" s="257">
        <f t="shared" si="20"/>
        <v>0</v>
      </c>
      <c r="AG40" s="255">
        <f t="shared" si="20"/>
        <v>36</v>
      </c>
      <c r="AH40" s="257">
        <f t="shared" si="20"/>
        <v>0</v>
      </c>
      <c r="AI40" s="255">
        <f t="shared" si="20"/>
        <v>0</v>
      </c>
      <c r="AJ40" s="258">
        <f t="shared" si="20"/>
        <v>0</v>
      </c>
      <c r="AK40" s="258">
        <f t="shared" si="20"/>
        <v>0</v>
      </c>
      <c r="AL40" s="258">
        <f t="shared" si="20"/>
        <v>0</v>
      </c>
      <c r="AM40" s="257">
        <f t="shared" si="20"/>
        <v>0</v>
      </c>
      <c r="AN40" s="475">
        <f t="shared" si="16"/>
        <v>168</v>
      </c>
    </row>
    <row r="41" spans="1:40" ht="19.5" x14ac:dyDescent="0.25">
      <c r="A41" s="234" t="s">
        <v>70</v>
      </c>
      <c r="B41" s="212" t="s">
        <v>17</v>
      </c>
      <c r="C41" s="95"/>
      <c r="D41" s="96"/>
      <c r="E41" s="95"/>
      <c r="F41" s="96"/>
      <c r="G41" s="95"/>
      <c r="H41" s="96" t="s">
        <v>130</v>
      </c>
      <c r="I41" s="97"/>
      <c r="J41" s="98"/>
      <c r="K41" s="99">
        <f>SUM(L41+M41)</f>
        <v>99</v>
      </c>
      <c r="L41" s="100">
        <f>SUM(M41/2)</f>
        <v>33</v>
      </c>
      <c r="M41" s="99">
        <f>SUM(S41:AM41)</f>
        <v>66</v>
      </c>
      <c r="N41" s="100"/>
      <c r="O41" s="111">
        <f>SUM(M41-P41-Q41-R41-S41)</f>
        <v>42</v>
      </c>
      <c r="P41" s="213">
        <v>24</v>
      </c>
      <c r="Q41" s="213"/>
      <c r="R41" s="213"/>
      <c r="S41" s="221"/>
      <c r="T41" s="459"/>
      <c r="U41" s="216"/>
      <c r="V41" s="217"/>
      <c r="W41" s="218"/>
      <c r="X41" s="463"/>
      <c r="Y41" s="220"/>
      <c r="Z41" s="213"/>
      <c r="AA41" s="221"/>
      <c r="AB41" s="459">
        <v>34</v>
      </c>
      <c r="AC41" s="216">
        <v>32</v>
      </c>
      <c r="AD41" s="217"/>
      <c r="AE41" s="217"/>
      <c r="AF41" s="218"/>
      <c r="AG41" s="220"/>
      <c r="AH41" s="221"/>
      <c r="AI41" s="220"/>
      <c r="AJ41" s="213"/>
      <c r="AK41" s="213"/>
      <c r="AL41" s="213"/>
      <c r="AM41" s="221"/>
      <c r="AN41" s="440">
        <f t="shared" si="16"/>
        <v>66</v>
      </c>
    </row>
    <row r="42" spans="1:40" ht="24" customHeight="1" x14ac:dyDescent="0.25">
      <c r="A42" s="234" t="s">
        <v>71</v>
      </c>
      <c r="B42" s="212" t="s">
        <v>72</v>
      </c>
      <c r="C42" s="95"/>
      <c r="D42" s="96"/>
      <c r="E42" s="95"/>
      <c r="F42" s="96"/>
      <c r="G42" s="95"/>
      <c r="H42" s="96"/>
      <c r="I42" s="97"/>
      <c r="J42" s="416" t="s">
        <v>130</v>
      </c>
      <c r="K42" s="99">
        <f>SUM(L42+M42)</f>
        <v>54</v>
      </c>
      <c r="L42" s="100">
        <f>SUM(M42/2)</f>
        <v>18</v>
      </c>
      <c r="M42" s="99">
        <f>SUM(S42:AM42)</f>
        <v>36</v>
      </c>
      <c r="N42" s="100"/>
      <c r="O42" s="111">
        <f>SUM(M42-P42-Q42-R42-S42)</f>
        <v>18</v>
      </c>
      <c r="P42" s="213">
        <v>18</v>
      </c>
      <c r="Q42" s="213"/>
      <c r="R42" s="213"/>
      <c r="S42" s="221"/>
      <c r="T42" s="459"/>
      <c r="U42" s="216"/>
      <c r="V42" s="217"/>
      <c r="W42" s="218"/>
      <c r="X42" s="463"/>
      <c r="Y42" s="220"/>
      <c r="Z42" s="213"/>
      <c r="AA42" s="221"/>
      <c r="AB42" s="459"/>
      <c r="AC42" s="216"/>
      <c r="AD42" s="217"/>
      <c r="AE42" s="217"/>
      <c r="AF42" s="218"/>
      <c r="AG42" s="220">
        <v>36</v>
      </c>
      <c r="AH42" s="221"/>
      <c r="AI42" s="220"/>
      <c r="AJ42" s="213"/>
      <c r="AK42" s="213"/>
      <c r="AL42" s="213"/>
      <c r="AM42" s="221"/>
      <c r="AN42" s="440">
        <f t="shared" ref="AN42" si="21">SUM(T42:AM42)</f>
        <v>36</v>
      </c>
    </row>
    <row r="43" spans="1:40" ht="31.5" x14ac:dyDescent="0.25">
      <c r="A43" s="234" t="s">
        <v>342</v>
      </c>
      <c r="B43" s="212" t="s">
        <v>376</v>
      </c>
      <c r="C43" s="95"/>
      <c r="D43" s="96"/>
      <c r="E43" s="95"/>
      <c r="F43" s="96"/>
      <c r="G43" s="95"/>
      <c r="H43" s="96" t="s">
        <v>130</v>
      </c>
      <c r="I43" s="97"/>
      <c r="J43" s="416"/>
      <c r="K43" s="99">
        <f>SUM(L43+M43)</f>
        <v>99</v>
      </c>
      <c r="L43" s="100">
        <f>SUM(M43/2)</f>
        <v>33</v>
      </c>
      <c r="M43" s="99">
        <f>SUM(S43:AM43)</f>
        <v>66</v>
      </c>
      <c r="N43" s="100"/>
      <c r="O43" s="111">
        <f>SUM(M43-P43-Q43-R43-S43)</f>
        <v>14</v>
      </c>
      <c r="P43" s="213">
        <v>52</v>
      </c>
      <c r="Q43" s="213"/>
      <c r="R43" s="213"/>
      <c r="S43" s="221"/>
      <c r="T43" s="459"/>
      <c r="U43" s="216"/>
      <c r="V43" s="217"/>
      <c r="W43" s="218"/>
      <c r="X43" s="463"/>
      <c r="Y43" s="220"/>
      <c r="Z43" s="213"/>
      <c r="AA43" s="221"/>
      <c r="AB43" s="459">
        <v>34</v>
      </c>
      <c r="AC43" s="216">
        <v>32</v>
      </c>
      <c r="AD43" s="217"/>
      <c r="AE43" s="217"/>
      <c r="AF43" s="218"/>
      <c r="AG43" s="220"/>
      <c r="AH43" s="221"/>
      <c r="AI43" s="220"/>
      <c r="AJ43" s="213"/>
      <c r="AK43" s="213"/>
      <c r="AL43" s="213"/>
      <c r="AM43" s="221"/>
      <c r="AN43" s="440">
        <f t="shared" si="16"/>
        <v>66</v>
      </c>
    </row>
    <row r="44" spans="1:40" ht="27" customHeight="1" x14ac:dyDescent="0.2">
      <c r="A44" s="222"/>
      <c r="B44" s="223" t="s">
        <v>66</v>
      </c>
      <c r="C44" s="224"/>
      <c r="D44" s="225"/>
      <c r="E44" s="224"/>
      <c r="F44" s="225"/>
      <c r="G44" s="224"/>
      <c r="H44" s="225"/>
      <c r="I44" s="226"/>
      <c r="J44" s="227"/>
      <c r="K44" s="228">
        <f>SUM(K45)</f>
        <v>0</v>
      </c>
      <c r="L44" s="229">
        <f t="shared" ref="L44:AM44" si="22">SUM(L45)</f>
        <v>0</v>
      </c>
      <c r="M44" s="228">
        <f t="shared" si="22"/>
        <v>0</v>
      </c>
      <c r="N44" s="229">
        <f t="shared" si="22"/>
        <v>0</v>
      </c>
      <c r="O44" s="228">
        <f t="shared" si="22"/>
        <v>0</v>
      </c>
      <c r="P44" s="231">
        <f t="shared" si="22"/>
        <v>0</v>
      </c>
      <c r="Q44" s="231">
        <f t="shared" si="22"/>
        <v>0</v>
      </c>
      <c r="R44" s="231">
        <f t="shared" si="22"/>
        <v>0</v>
      </c>
      <c r="S44" s="229">
        <f t="shared" si="22"/>
        <v>0</v>
      </c>
      <c r="T44" s="424">
        <f t="shared" si="22"/>
        <v>0</v>
      </c>
      <c r="U44" s="228">
        <f t="shared" si="22"/>
        <v>0</v>
      </c>
      <c r="V44" s="231">
        <f t="shared" si="22"/>
        <v>0</v>
      </c>
      <c r="W44" s="229">
        <f t="shared" si="22"/>
        <v>0</v>
      </c>
      <c r="X44" s="424">
        <f t="shared" si="22"/>
        <v>0</v>
      </c>
      <c r="Y44" s="228">
        <f t="shared" si="22"/>
        <v>0</v>
      </c>
      <c r="Z44" s="231">
        <f t="shared" si="22"/>
        <v>0</v>
      </c>
      <c r="AA44" s="229">
        <f t="shared" si="22"/>
        <v>0</v>
      </c>
      <c r="AB44" s="424">
        <f t="shared" si="22"/>
        <v>0</v>
      </c>
      <c r="AC44" s="228">
        <f t="shared" si="22"/>
        <v>0</v>
      </c>
      <c r="AD44" s="231">
        <f t="shared" si="22"/>
        <v>0</v>
      </c>
      <c r="AE44" s="231">
        <f t="shared" si="22"/>
        <v>0</v>
      </c>
      <c r="AF44" s="229">
        <f t="shared" si="22"/>
        <v>0</v>
      </c>
      <c r="AG44" s="228">
        <f t="shared" si="22"/>
        <v>0</v>
      </c>
      <c r="AH44" s="229">
        <f t="shared" si="22"/>
        <v>0</v>
      </c>
      <c r="AI44" s="228">
        <f t="shared" si="22"/>
        <v>0</v>
      </c>
      <c r="AJ44" s="231">
        <f t="shared" si="22"/>
        <v>0</v>
      </c>
      <c r="AK44" s="231">
        <f t="shared" si="22"/>
        <v>0</v>
      </c>
      <c r="AL44" s="231">
        <f t="shared" si="22"/>
        <v>0</v>
      </c>
      <c r="AM44" s="229">
        <f t="shared" si="22"/>
        <v>0</v>
      </c>
      <c r="AN44" s="441">
        <f t="shared" si="16"/>
        <v>0</v>
      </c>
    </row>
    <row r="45" spans="1:40" ht="15" customHeight="1" thickBot="1" x14ac:dyDescent="0.3">
      <c r="A45" s="476"/>
      <c r="B45" s="481"/>
      <c r="C45" s="776"/>
      <c r="D45" s="777"/>
      <c r="E45" s="776"/>
      <c r="F45" s="777"/>
      <c r="G45" s="776"/>
      <c r="H45" s="777"/>
      <c r="I45" s="477"/>
      <c r="J45" s="478"/>
      <c r="K45" s="426">
        <f>SUM(L45+M45)</f>
        <v>0</v>
      </c>
      <c r="L45" s="427">
        <f>SUM(M45/2)</f>
        <v>0</v>
      </c>
      <c r="M45" s="426">
        <f>SUM(S45:AM45)</f>
        <v>0</v>
      </c>
      <c r="N45" s="427"/>
      <c r="O45" s="437">
        <f>SUM(M45-P45-Q45-R45-S45)</f>
        <v>0</v>
      </c>
      <c r="P45" s="438"/>
      <c r="Q45" s="438"/>
      <c r="R45" s="438"/>
      <c r="S45" s="439"/>
      <c r="T45" s="461"/>
      <c r="U45" s="449"/>
      <c r="V45" s="450"/>
      <c r="W45" s="482"/>
      <c r="X45" s="464"/>
      <c r="Y45" s="437"/>
      <c r="Z45" s="438"/>
      <c r="AA45" s="439"/>
      <c r="AB45" s="640"/>
      <c r="AC45" s="641"/>
      <c r="AD45" s="451"/>
      <c r="AE45" s="451"/>
      <c r="AF45" s="465"/>
      <c r="AG45" s="483"/>
      <c r="AH45" s="453"/>
      <c r="AI45" s="483"/>
      <c r="AJ45" s="452"/>
      <c r="AK45" s="452"/>
      <c r="AL45" s="452"/>
      <c r="AM45" s="453"/>
      <c r="AN45" s="479">
        <f t="shared" si="16"/>
        <v>0</v>
      </c>
    </row>
    <row r="46" spans="1:40" ht="4.5" customHeight="1" thickBot="1" x14ac:dyDescent="0.25">
      <c r="A46" s="468"/>
      <c r="B46" s="469"/>
      <c r="C46" s="470"/>
      <c r="D46" s="471"/>
      <c r="E46" s="470"/>
      <c r="F46" s="471"/>
      <c r="G46" s="470"/>
      <c r="H46" s="471"/>
      <c r="I46" s="472"/>
      <c r="J46" s="473"/>
      <c r="K46" s="429"/>
      <c r="L46" s="467"/>
      <c r="M46" s="429"/>
      <c r="N46" s="430"/>
      <c r="O46" s="434"/>
      <c r="P46" s="435"/>
      <c r="Q46" s="435"/>
      <c r="R46" s="435"/>
      <c r="S46" s="436"/>
      <c r="T46" s="442"/>
      <c r="U46" s="443"/>
      <c r="V46" s="435"/>
      <c r="W46" s="444"/>
      <c r="X46" s="442"/>
      <c r="Y46" s="443"/>
      <c r="Z46" s="435"/>
      <c r="AA46" s="444"/>
      <c r="AB46" s="445"/>
      <c r="AC46" s="446"/>
      <c r="AD46" s="447"/>
      <c r="AE46" s="447"/>
      <c r="AF46" s="430"/>
      <c r="AG46" s="446"/>
      <c r="AH46" s="448"/>
      <c r="AI46" s="446"/>
      <c r="AJ46" s="447"/>
      <c r="AK46" s="447"/>
      <c r="AL46" s="447"/>
      <c r="AM46" s="430"/>
      <c r="AN46" s="480"/>
    </row>
    <row r="47" spans="1:40" ht="38.25" customHeight="1" thickBot="1" x14ac:dyDescent="0.25">
      <c r="A47" s="235" t="s">
        <v>73</v>
      </c>
      <c r="B47" s="200" t="s">
        <v>85</v>
      </c>
      <c r="C47" s="201"/>
      <c r="D47" s="202" t="s">
        <v>383</v>
      </c>
      <c r="E47" s="201"/>
      <c r="F47" s="202" t="s">
        <v>393</v>
      </c>
      <c r="G47" s="201"/>
      <c r="H47" s="202" t="s">
        <v>397</v>
      </c>
      <c r="I47" s="203" t="s">
        <v>398</v>
      </c>
      <c r="J47" s="680" t="s">
        <v>400</v>
      </c>
      <c r="K47" s="236">
        <f>SUM(K48,K60)</f>
        <v>3636.5</v>
      </c>
      <c r="L47" s="237">
        <f>SUM(L48,L60)</f>
        <v>1212.5</v>
      </c>
      <c r="M47" s="238">
        <f>SUM(M48,M60)</f>
        <v>2424</v>
      </c>
      <c r="N47" s="208">
        <f>SUM(N48,N57)</f>
        <v>0</v>
      </c>
      <c r="O47" s="205">
        <f t="shared" ref="O47:AM47" si="23">SUM(O48,O60)</f>
        <v>1193</v>
      </c>
      <c r="P47" s="207">
        <f t="shared" si="23"/>
        <v>781</v>
      </c>
      <c r="Q47" s="207">
        <f t="shared" si="23"/>
        <v>0</v>
      </c>
      <c r="R47" s="207">
        <f t="shared" si="23"/>
        <v>25</v>
      </c>
      <c r="S47" s="206">
        <f t="shared" si="23"/>
        <v>0</v>
      </c>
      <c r="T47" s="238">
        <f t="shared" si="23"/>
        <v>225</v>
      </c>
      <c r="U47" s="205">
        <f t="shared" si="23"/>
        <v>347</v>
      </c>
      <c r="V47" s="207">
        <f t="shared" si="23"/>
        <v>108</v>
      </c>
      <c r="W47" s="206">
        <f t="shared" si="23"/>
        <v>0</v>
      </c>
      <c r="X47" s="209">
        <f t="shared" si="23"/>
        <v>257</v>
      </c>
      <c r="Y47" s="236">
        <f t="shared" si="23"/>
        <v>229</v>
      </c>
      <c r="Z47" s="673">
        <f t="shared" si="23"/>
        <v>180</v>
      </c>
      <c r="AA47" s="237">
        <f t="shared" si="23"/>
        <v>0</v>
      </c>
      <c r="AB47" s="238">
        <f t="shared" si="23"/>
        <v>452</v>
      </c>
      <c r="AC47" s="205">
        <f t="shared" si="23"/>
        <v>366</v>
      </c>
      <c r="AD47" s="207">
        <f t="shared" si="23"/>
        <v>180</v>
      </c>
      <c r="AE47" s="207">
        <f t="shared" si="23"/>
        <v>180</v>
      </c>
      <c r="AF47" s="206">
        <f t="shared" si="23"/>
        <v>0</v>
      </c>
      <c r="AG47" s="205">
        <f t="shared" si="23"/>
        <v>378</v>
      </c>
      <c r="AH47" s="208">
        <f t="shared" si="23"/>
        <v>0</v>
      </c>
      <c r="AI47" s="205">
        <f t="shared" si="23"/>
        <v>170</v>
      </c>
      <c r="AJ47" s="207">
        <f t="shared" si="23"/>
        <v>252</v>
      </c>
      <c r="AK47" s="207">
        <f t="shared" si="23"/>
        <v>0</v>
      </c>
      <c r="AL47" s="207">
        <f t="shared" si="23"/>
        <v>0</v>
      </c>
      <c r="AM47" s="206">
        <f t="shared" si="23"/>
        <v>0</v>
      </c>
      <c r="AN47" s="210">
        <f>SUM(T47:AM47)</f>
        <v>3324</v>
      </c>
    </row>
    <row r="48" spans="1:40" ht="26.25" customHeight="1" thickBot="1" x14ac:dyDescent="0.25">
      <c r="A48" s="239" t="s">
        <v>74</v>
      </c>
      <c r="B48" s="240" t="s">
        <v>75</v>
      </c>
      <c r="C48" s="241"/>
      <c r="D48" s="242"/>
      <c r="E48" s="241"/>
      <c r="F48" s="242"/>
      <c r="G48" s="241"/>
      <c r="H48" s="242"/>
      <c r="I48" s="243"/>
      <c r="J48" s="244"/>
      <c r="K48" s="245">
        <f>SUM(K49,K57)</f>
        <v>931.5</v>
      </c>
      <c r="L48" s="246">
        <f>SUM(L49,L57)</f>
        <v>310.5</v>
      </c>
      <c r="M48" s="247">
        <f>SUM(M49,M57)</f>
        <v>621</v>
      </c>
      <c r="N48" s="246">
        <f>SUM(N50:N56)</f>
        <v>0</v>
      </c>
      <c r="O48" s="310">
        <f>SUM(O49,O57)</f>
        <v>338</v>
      </c>
      <c r="P48" s="653">
        <f>SUM(P50:P56)</f>
        <v>249</v>
      </c>
      <c r="Q48" s="653">
        <f>SUM(Q50:Q56)</f>
        <v>0</v>
      </c>
      <c r="R48" s="653">
        <f>SUM(R50:R56)</f>
        <v>0</v>
      </c>
      <c r="S48" s="670">
        <f>SUM(S50:S56)</f>
        <v>0</v>
      </c>
      <c r="T48" s="245">
        <f>SUM(T50:T56,T58:T59)</f>
        <v>138</v>
      </c>
      <c r="U48" s="247">
        <f>SUM(U50:U56,U58:U59)</f>
        <v>142</v>
      </c>
      <c r="V48" s="248">
        <f>SUM(V50:V56,V59:V59)</f>
        <v>0</v>
      </c>
      <c r="W48" s="246">
        <f>SUM(W50:W56,W59:W59)</f>
        <v>0</v>
      </c>
      <c r="X48" s="245">
        <f>SUM(X50:X56,X58:X59)</f>
        <v>107</v>
      </c>
      <c r="Y48" s="247">
        <f>SUM(Y50:Y56,Y58:Y59)</f>
        <v>127</v>
      </c>
      <c r="Z48" s="248">
        <f t="shared" ref="Z48:AM48" si="24">SUM(Z50:Z56,Z59:Z59)</f>
        <v>0</v>
      </c>
      <c r="AA48" s="246">
        <f t="shared" si="24"/>
        <v>0</v>
      </c>
      <c r="AB48" s="650">
        <f t="shared" si="24"/>
        <v>40</v>
      </c>
      <c r="AC48" s="247">
        <f t="shared" si="24"/>
        <v>30</v>
      </c>
      <c r="AD48" s="248">
        <f t="shared" si="24"/>
        <v>0</v>
      </c>
      <c r="AE48" s="248">
        <f t="shared" si="24"/>
        <v>0</v>
      </c>
      <c r="AF48" s="246">
        <f t="shared" si="24"/>
        <v>0</v>
      </c>
      <c r="AG48" s="247">
        <f t="shared" si="24"/>
        <v>37</v>
      </c>
      <c r="AH48" s="249">
        <f t="shared" si="24"/>
        <v>0</v>
      </c>
      <c r="AI48" s="247">
        <f t="shared" si="24"/>
        <v>0</v>
      </c>
      <c r="AJ48" s="248">
        <f t="shared" si="24"/>
        <v>0</v>
      </c>
      <c r="AK48" s="248">
        <f t="shared" si="24"/>
        <v>0</v>
      </c>
      <c r="AL48" s="248">
        <f t="shared" si="24"/>
        <v>0</v>
      </c>
      <c r="AM48" s="246">
        <f t="shared" si="24"/>
        <v>0</v>
      </c>
      <c r="AN48" s="250">
        <f>SUM(T48:AM48)</f>
        <v>621</v>
      </c>
    </row>
    <row r="49" spans="1:40" ht="14.25" customHeight="1" x14ac:dyDescent="0.2">
      <c r="A49" s="399"/>
      <c r="B49" s="407" t="s">
        <v>65</v>
      </c>
      <c r="C49" s="251"/>
      <c r="D49" s="484"/>
      <c r="E49" s="251"/>
      <c r="F49" s="252"/>
      <c r="G49" s="253"/>
      <c r="H49" s="252"/>
      <c r="I49" s="253"/>
      <c r="J49" s="254"/>
      <c r="K49" s="255">
        <f>SUM(K50:K56)</f>
        <v>781.5</v>
      </c>
      <c r="L49" s="256">
        <f>SUM(L50:L56)</f>
        <v>260.5</v>
      </c>
      <c r="M49" s="255">
        <f>SUM(M50:M56)</f>
        <v>521</v>
      </c>
      <c r="N49" s="257"/>
      <c r="O49" s="255">
        <f>SUM(O50:O56)</f>
        <v>272</v>
      </c>
      <c r="P49" s="255">
        <f>SUM(P50:P56)</f>
        <v>249</v>
      </c>
      <c r="Q49" s="258"/>
      <c r="R49" s="258"/>
      <c r="S49" s="259"/>
      <c r="T49" s="260"/>
      <c r="U49" s="255"/>
      <c r="V49" s="258"/>
      <c r="W49" s="257"/>
      <c r="X49" s="260"/>
      <c r="Y49" s="674"/>
      <c r="Z49" s="675"/>
      <c r="AA49" s="676"/>
      <c r="AB49" s="260"/>
      <c r="AC49" s="255"/>
      <c r="AD49" s="258"/>
      <c r="AE49" s="258"/>
      <c r="AF49" s="257"/>
      <c r="AG49" s="255"/>
      <c r="AH49" s="259"/>
      <c r="AI49" s="255"/>
      <c r="AJ49" s="258"/>
      <c r="AK49" s="258"/>
      <c r="AL49" s="258"/>
      <c r="AM49" s="257"/>
      <c r="AN49" s="261"/>
    </row>
    <row r="50" spans="1:40" ht="19.5" x14ac:dyDescent="0.25">
      <c r="A50" s="400" t="s">
        <v>76</v>
      </c>
      <c r="B50" s="275" t="s">
        <v>78</v>
      </c>
      <c r="C50" s="69"/>
      <c r="D50" s="416" t="s">
        <v>130</v>
      </c>
      <c r="E50" s="69"/>
      <c r="F50" s="70"/>
      <c r="G50" s="71"/>
      <c r="H50" s="70"/>
      <c r="I50" s="71"/>
      <c r="J50" s="156"/>
      <c r="K50" s="73">
        <f t="shared" ref="K50:K56" si="25">SUM(L50+M50)</f>
        <v>120</v>
      </c>
      <c r="L50" s="74">
        <f>SUM(M50/2)</f>
        <v>40</v>
      </c>
      <c r="M50" s="157">
        <f t="shared" ref="M50:M56" si="26">SUM(S50:AM50)</f>
        <v>80</v>
      </c>
      <c r="N50" s="74"/>
      <c r="O50" s="76">
        <f t="shared" ref="O50:O56" si="27">SUM(M50-P50-Q50-R50-S50)</f>
        <v>26</v>
      </c>
      <c r="P50" s="262">
        <v>54</v>
      </c>
      <c r="Q50" s="262"/>
      <c r="R50" s="262"/>
      <c r="S50" s="263"/>
      <c r="T50" s="264">
        <v>40</v>
      </c>
      <c r="U50" s="265">
        <v>40</v>
      </c>
      <c r="V50" s="266"/>
      <c r="W50" s="267"/>
      <c r="X50" s="268"/>
      <c r="Y50" s="269"/>
      <c r="Z50" s="262"/>
      <c r="AA50" s="270"/>
      <c r="AB50" s="271"/>
      <c r="AC50" s="272"/>
      <c r="AD50" s="273"/>
      <c r="AE50" s="273"/>
      <c r="AF50" s="274"/>
      <c r="AG50" s="269"/>
      <c r="AH50" s="263"/>
      <c r="AI50" s="269"/>
      <c r="AJ50" s="262"/>
      <c r="AK50" s="262"/>
      <c r="AL50" s="262"/>
      <c r="AM50" s="270"/>
      <c r="AN50" s="92">
        <f t="shared" si="16"/>
        <v>80</v>
      </c>
    </row>
    <row r="51" spans="1:40" ht="31.5" x14ac:dyDescent="0.25">
      <c r="A51" s="401" t="s">
        <v>77</v>
      </c>
      <c r="B51" s="642" t="s">
        <v>343</v>
      </c>
      <c r="C51" s="95"/>
      <c r="D51" s="416"/>
      <c r="E51" s="95"/>
      <c r="F51" s="96"/>
      <c r="G51" s="97"/>
      <c r="H51" s="96"/>
      <c r="I51" s="97"/>
      <c r="J51" s="121"/>
      <c r="K51" s="99">
        <f t="shared" si="25"/>
        <v>54</v>
      </c>
      <c r="L51" s="74">
        <f t="shared" ref="L51:L56" si="28">SUM(M51/2)</f>
        <v>18</v>
      </c>
      <c r="M51" s="122">
        <f t="shared" si="26"/>
        <v>36</v>
      </c>
      <c r="N51" s="100"/>
      <c r="O51" s="102">
        <f t="shared" si="27"/>
        <v>28</v>
      </c>
      <c r="P51" s="213">
        <v>8</v>
      </c>
      <c r="Q51" s="213"/>
      <c r="R51" s="213"/>
      <c r="S51" s="214"/>
      <c r="T51" s="215"/>
      <c r="U51" s="216"/>
      <c r="V51" s="217"/>
      <c r="W51" s="218"/>
      <c r="X51" s="219">
        <v>17</v>
      </c>
      <c r="Y51" s="220">
        <v>19</v>
      </c>
      <c r="Z51" s="213"/>
      <c r="AA51" s="221"/>
      <c r="AB51" s="276"/>
      <c r="AC51" s="277"/>
      <c r="AD51" s="278"/>
      <c r="AE51" s="278"/>
      <c r="AF51" s="279"/>
      <c r="AG51" s="220"/>
      <c r="AH51" s="214"/>
      <c r="AI51" s="220"/>
      <c r="AJ51" s="213"/>
      <c r="AK51" s="213"/>
      <c r="AL51" s="213"/>
      <c r="AM51" s="221"/>
      <c r="AN51" s="120">
        <f t="shared" si="16"/>
        <v>36</v>
      </c>
    </row>
    <row r="52" spans="1:40" x14ac:dyDescent="0.25">
      <c r="A52" s="401" t="s">
        <v>79</v>
      </c>
      <c r="B52" s="275" t="s">
        <v>138</v>
      </c>
      <c r="C52" s="95"/>
      <c r="D52" s="416" t="s">
        <v>134</v>
      </c>
      <c r="E52" s="95"/>
      <c r="F52" s="96"/>
      <c r="G52" s="97"/>
      <c r="H52" s="96"/>
      <c r="I52" s="97"/>
      <c r="J52" s="105"/>
      <c r="K52" s="99">
        <f t="shared" si="25"/>
        <v>120</v>
      </c>
      <c r="L52" s="74">
        <f t="shared" si="28"/>
        <v>40</v>
      </c>
      <c r="M52" s="122">
        <f t="shared" si="26"/>
        <v>80</v>
      </c>
      <c r="N52" s="101"/>
      <c r="O52" s="102">
        <f t="shared" si="27"/>
        <v>56</v>
      </c>
      <c r="P52" s="213">
        <v>24</v>
      </c>
      <c r="Q52" s="213"/>
      <c r="R52" s="213"/>
      <c r="S52" s="214"/>
      <c r="T52" s="264">
        <v>40</v>
      </c>
      <c r="U52" s="265">
        <v>40</v>
      </c>
      <c r="V52" s="217"/>
      <c r="W52" s="218"/>
      <c r="X52" s="219"/>
      <c r="Y52" s="220"/>
      <c r="Z52" s="213"/>
      <c r="AA52" s="221"/>
      <c r="AB52" s="276"/>
      <c r="AC52" s="277"/>
      <c r="AD52" s="278"/>
      <c r="AE52" s="278"/>
      <c r="AF52" s="279"/>
      <c r="AG52" s="220"/>
      <c r="AH52" s="214"/>
      <c r="AI52" s="220"/>
      <c r="AJ52" s="213"/>
      <c r="AK52" s="213"/>
      <c r="AL52" s="213"/>
      <c r="AM52" s="221"/>
      <c r="AN52" s="120">
        <f t="shared" si="16"/>
        <v>80</v>
      </c>
    </row>
    <row r="53" spans="1:40" ht="31.5" x14ac:dyDescent="0.25">
      <c r="A53" s="401" t="s">
        <v>80</v>
      </c>
      <c r="B53" s="275" t="s">
        <v>344</v>
      </c>
      <c r="C53" s="95"/>
      <c r="D53" s="416"/>
      <c r="E53" s="95"/>
      <c r="F53" s="96" t="s">
        <v>130</v>
      </c>
      <c r="G53" s="97"/>
      <c r="H53" s="96"/>
      <c r="I53" s="97"/>
      <c r="J53" s="105"/>
      <c r="K53" s="99">
        <f t="shared" si="25"/>
        <v>228</v>
      </c>
      <c r="L53" s="74">
        <f t="shared" si="28"/>
        <v>76</v>
      </c>
      <c r="M53" s="122">
        <f t="shared" si="26"/>
        <v>152</v>
      </c>
      <c r="N53" s="101"/>
      <c r="O53" s="102">
        <f t="shared" si="27"/>
        <v>58</v>
      </c>
      <c r="P53" s="213">
        <v>94</v>
      </c>
      <c r="Q53" s="213"/>
      <c r="R53" s="213"/>
      <c r="S53" s="214"/>
      <c r="T53" s="264">
        <v>40</v>
      </c>
      <c r="U53" s="265">
        <v>40</v>
      </c>
      <c r="V53" s="217"/>
      <c r="W53" s="218"/>
      <c r="X53" s="219">
        <v>34</v>
      </c>
      <c r="Y53" s="220">
        <v>38</v>
      </c>
      <c r="Z53" s="213"/>
      <c r="AA53" s="221"/>
      <c r="AB53" s="276"/>
      <c r="AC53" s="277"/>
      <c r="AD53" s="278"/>
      <c r="AE53" s="278"/>
      <c r="AF53" s="279"/>
      <c r="AG53" s="220"/>
      <c r="AH53" s="214"/>
      <c r="AI53" s="220"/>
      <c r="AJ53" s="213"/>
      <c r="AK53" s="213"/>
      <c r="AL53" s="213"/>
      <c r="AM53" s="221"/>
      <c r="AN53" s="120">
        <f t="shared" si="16"/>
        <v>152</v>
      </c>
    </row>
    <row r="54" spans="1:40" ht="18" customHeight="1" x14ac:dyDescent="0.25">
      <c r="A54" s="402" t="s">
        <v>81</v>
      </c>
      <c r="B54" s="280" t="s">
        <v>345</v>
      </c>
      <c r="C54" s="95"/>
      <c r="D54" s="416"/>
      <c r="E54" s="95"/>
      <c r="F54" s="96"/>
      <c r="G54" s="97"/>
      <c r="H54" s="96" t="s">
        <v>130</v>
      </c>
      <c r="I54" s="281"/>
      <c r="J54" s="105"/>
      <c r="K54" s="99">
        <f t="shared" si="25"/>
        <v>102</v>
      </c>
      <c r="L54" s="74">
        <f t="shared" si="28"/>
        <v>34</v>
      </c>
      <c r="M54" s="122">
        <f t="shared" si="26"/>
        <v>68</v>
      </c>
      <c r="N54" s="101"/>
      <c r="O54" s="102">
        <f t="shared" si="27"/>
        <v>65</v>
      </c>
      <c r="P54" s="213">
        <v>3</v>
      </c>
      <c r="Q54" s="213"/>
      <c r="R54" s="213"/>
      <c r="S54" s="214"/>
      <c r="T54" s="215"/>
      <c r="U54" s="216"/>
      <c r="V54" s="217"/>
      <c r="W54" s="218"/>
      <c r="X54" s="219">
        <v>17</v>
      </c>
      <c r="Y54" s="220">
        <v>20</v>
      </c>
      <c r="Z54" s="213"/>
      <c r="AA54" s="221"/>
      <c r="AB54" s="276">
        <v>17</v>
      </c>
      <c r="AC54" s="277">
        <v>14</v>
      </c>
      <c r="AD54" s="217"/>
      <c r="AE54" s="217"/>
      <c r="AF54" s="218"/>
      <c r="AG54" s="220"/>
      <c r="AH54" s="214"/>
      <c r="AI54" s="220"/>
      <c r="AJ54" s="213"/>
      <c r="AK54" s="213"/>
      <c r="AL54" s="213"/>
      <c r="AM54" s="221"/>
      <c r="AN54" s="120">
        <f t="shared" ref="AN54:AN56" si="29">SUM(T54:AM54)</f>
        <v>68</v>
      </c>
    </row>
    <row r="55" spans="1:40" ht="36.75" customHeight="1" x14ac:dyDescent="0.2">
      <c r="A55" s="402" t="s">
        <v>86</v>
      </c>
      <c r="B55" s="408" t="s">
        <v>84</v>
      </c>
      <c r="C55" s="95"/>
      <c r="D55" s="416"/>
      <c r="E55" s="95"/>
      <c r="F55" s="779"/>
      <c r="G55" s="97"/>
      <c r="H55" s="96"/>
      <c r="I55" s="281" t="s">
        <v>130</v>
      </c>
      <c r="J55" s="96"/>
      <c r="K55" s="99">
        <f t="shared" si="25"/>
        <v>55.5</v>
      </c>
      <c r="L55" s="74">
        <f t="shared" si="28"/>
        <v>18.5</v>
      </c>
      <c r="M55" s="122">
        <f t="shared" si="26"/>
        <v>37</v>
      </c>
      <c r="N55" s="101"/>
      <c r="O55" s="102">
        <f t="shared" si="27"/>
        <v>19</v>
      </c>
      <c r="P55" s="213">
        <v>18</v>
      </c>
      <c r="Q55" s="213"/>
      <c r="R55" s="213"/>
      <c r="S55" s="214"/>
      <c r="T55" s="215"/>
      <c r="U55" s="216"/>
      <c r="V55" s="217"/>
      <c r="W55" s="218"/>
      <c r="X55" s="219"/>
      <c r="Y55" s="220"/>
      <c r="Z55" s="213"/>
      <c r="AA55" s="221"/>
      <c r="AB55" s="276"/>
      <c r="AC55" s="277"/>
      <c r="AD55" s="217"/>
      <c r="AE55" s="217"/>
      <c r="AF55" s="218"/>
      <c r="AG55" s="220">
        <v>37</v>
      </c>
      <c r="AH55" s="214"/>
      <c r="AI55" s="220"/>
      <c r="AJ55" s="213"/>
      <c r="AK55" s="213"/>
      <c r="AL55" s="213"/>
      <c r="AM55" s="221"/>
      <c r="AN55" s="120">
        <f t="shared" si="29"/>
        <v>37</v>
      </c>
    </row>
    <row r="56" spans="1:40" ht="20.25" customHeight="1" x14ac:dyDescent="0.2">
      <c r="A56" s="403" t="s">
        <v>139</v>
      </c>
      <c r="B56" s="408" t="s">
        <v>82</v>
      </c>
      <c r="C56" s="95"/>
      <c r="D56" s="416"/>
      <c r="E56" s="95"/>
      <c r="F56" s="96"/>
      <c r="G56" s="97"/>
      <c r="H56" s="96" t="s">
        <v>130</v>
      </c>
      <c r="I56" s="281"/>
      <c r="J56" s="105"/>
      <c r="K56" s="99">
        <f t="shared" si="25"/>
        <v>102</v>
      </c>
      <c r="L56" s="74">
        <f t="shared" si="28"/>
        <v>34</v>
      </c>
      <c r="M56" s="122">
        <f t="shared" si="26"/>
        <v>68</v>
      </c>
      <c r="N56" s="101"/>
      <c r="O56" s="102">
        <f t="shared" si="27"/>
        <v>20</v>
      </c>
      <c r="P56" s="213">
        <v>48</v>
      </c>
      <c r="Q56" s="213"/>
      <c r="R56" s="213"/>
      <c r="S56" s="214"/>
      <c r="T56" s="215"/>
      <c r="U56" s="216"/>
      <c r="V56" s="217"/>
      <c r="W56" s="218"/>
      <c r="X56" s="219">
        <v>17</v>
      </c>
      <c r="Y56" s="220">
        <v>12</v>
      </c>
      <c r="Z56" s="213"/>
      <c r="AA56" s="221"/>
      <c r="AB56" s="215">
        <v>23</v>
      </c>
      <c r="AC56" s="216">
        <v>16</v>
      </c>
      <c r="AD56" s="217"/>
      <c r="AE56" s="217"/>
      <c r="AF56" s="218"/>
      <c r="AG56" s="220"/>
      <c r="AH56" s="214"/>
      <c r="AI56" s="220"/>
      <c r="AJ56" s="213"/>
      <c r="AK56" s="213"/>
      <c r="AL56" s="213"/>
      <c r="AM56" s="221"/>
      <c r="AN56" s="120">
        <f t="shared" si="29"/>
        <v>68</v>
      </c>
    </row>
    <row r="57" spans="1:40" ht="14.25" customHeight="1" x14ac:dyDescent="0.2">
      <c r="A57" s="404"/>
      <c r="B57" s="223" t="s">
        <v>66</v>
      </c>
      <c r="C57" s="224"/>
      <c r="D57" s="485"/>
      <c r="E57" s="224"/>
      <c r="F57" s="225"/>
      <c r="G57" s="226"/>
      <c r="H57" s="225"/>
      <c r="I57" s="226"/>
      <c r="J57" s="227"/>
      <c r="K57" s="228">
        <f>SUM(K58:K59)</f>
        <v>150</v>
      </c>
      <c r="L57" s="229">
        <f>SUM(L58:L59)</f>
        <v>50</v>
      </c>
      <c r="M57" s="230">
        <f>SUM(M58:M59)</f>
        <v>100</v>
      </c>
      <c r="N57" s="229">
        <f t="shared" ref="N57:AM57" si="30">SUM(N59:N59)</f>
        <v>0</v>
      </c>
      <c r="O57" s="230">
        <f>SUM(O58:O59)</f>
        <v>66</v>
      </c>
      <c r="P57" s="231">
        <f t="shared" si="30"/>
        <v>14</v>
      </c>
      <c r="Q57" s="231">
        <f t="shared" si="30"/>
        <v>0</v>
      </c>
      <c r="R57" s="231">
        <f t="shared" si="30"/>
        <v>0</v>
      </c>
      <c r="S57" s="232">
        <f t="shared" si="30"/>
        <v>0</v>
      </c>
      <c r="T57" s="233">
        <f>SUM(T58:T59)</f>
        <v>18</v>
      </c>
      <c r="U57" s="228">
        <f>SUM(U58:U59)</f>
        <v>22</v>
      </c>
      <c r="V57" s="231">
        <f t="shared" si="30"/>
        <v>0</v>
      </c>
      <c r="W57" s="229">
        <f t="shared" si="30"/>
        <v>0</v>
      </c>
      <c r="X57" s="233">
        <f>SUM(X58:X59)</f>
        <v>22</v>
      </c>
      <c r="Y57" s="228">
        <f>SUM(Y58:Y59)</f>
        <v>38</v>
      </c>
      <c r="Z57" s="231">
        <f t="shared" si="30"/>
        <v>0</v>
      </c>
      <c r="AA57" s="229">
        <f t="shared" si="30"/>
        <v>0</v>
      </c>
      <c r="AB57" s="233">
        <f t="shared" si="30"/>
        <v>0</v>
      </c>
      <c r="AC57" s="228">
        <f>SUM(AC59:AC59)</f>
        <v>0</v>
      </c>
      <c r="AD57" s="231">
        <f>SUM(AD59:AD59)</f>
        <v>0</v>
      </c>
      <c r="AE57" s="231">
        <f t="shared" si="30"/>
        <v>0</v>
      </c>
      <c r="AF57" s="229">
        <f t="shared" si="30"/>
        <v>0</v>
      </c>
      <c r="AG57" s="228">
        <f t="shared" si="30"/>
        <v>0</v>
      </c>
      <c r="AH57" s="232">
        <f t="shared" si="30"/>
        <v>0</v>
      </c>
      <c r="AI57" s="228">
        <f t="shared" si="30"/>
        <v>0</v>
      </c>
      <c r="AJ57" s="231">
        <f t="shared" si="30"/>
        <v>0</v>
      </c>
      <c r="AK57" s="231">
        <f t="shared" si="30"/>
        <v>0</v>
      </c>
      <c r="AL57" s="231">
        <f t="shared" si="30"/>
        <v>0</v>
      </c>
      <c r="AM57" s="229">
        <f t="shared" si="30"/>
        <v>0</v>
      </c>
      <c r="AN57" s="282">
        <f t="shared" si="16"/>
        <v>100</v>
      </c>
    </row>
    <row r="58" spans="1:40" ht="19.5" x14ac:dyDescent="0.2">
      <c r="A58" s="403" t="s">
        <v>140</v>
      </c>
      <c r="B58" s="284" t="s">
        <v>346</v>
      </c>
      <c r="C58" s="95"/>
      <c r="D58" s="70"/>
      <c r="E58" s="95"/>
      <c r="F58" s="96"/>
      <c r="G58" s="97"/>
      <c r="H58" s="96"/>
      <c r="I58" s="97"/>
      <c r="J58" s="98"/>
      <c r="K58" s="99">
        <f t="shared" ref="K58" si="31">SUM(L58+M58)</f>
        <v>60</v>
      </c>
      <c r="L58" s="100">
        <f>SUM(M58/2)</f>
        <v>20</v>
      </c>
      <c r="M58" s="122">
        <f t="shared" ref="M58:M59" si="32">SUM(S58:AM58)</f>
        <v>40</v>
      </c>
      <c r="N58" s="100"/>
      <c r="O58" s="102">
        <f t="shared" ref="O58" si="33">SUM(M58-P58-Q58-R58-S58)</f>
        <v>20</v>
      </c>
      <c r="P58" s="213">
        <v>20</v>
      </c>
      <c r="Q58" s="213"/>
      <c r="R58" s="213"/>
      <c r="S58" s="214"/>
      <c r="T58" s="215">
        <v>18</v>
      </c>
      <c r="U58" s="293">
        <v>22</v>
      </c>
      <c r="V58" s="294"/>
      <c r="W58" s="295"/>
      <c r="X58" s="219"/>
      <c r="Y58" s="297"/>
      <c r="Z58" s="290"/>
      <c r="AA58" s="298"/>
      <c r="AB58" s="215"/>
      <c r="AC58" s="293"/>
      <c r="AD58" s="294"/>
      <c r="AE58" s="294"/>
      <c r="AF58" s="295"/>
      <c r="AG58" s="297"/>
      <c r="AH58" s="291"/>
      <c r="AI58" s="297"/>
      <c r="AJ58" s="290"/>
      <c r="AK58" s="290"/>
      <c r="AL58" s="290"/>
      <c r="AM58" s="298"/>
      <c r="AN58" s="120">
        <f t="shared" ref="AN58" si="34">SUM(T58:AM58)</f>
        <v>40</v>
      </c>
    </row>
    <row r="59" spans="1:40" ht="20.25" thickBot="1" x14ac:dyDescent="0.25">
      <c r="A59" s="403" t="s">
        <v>141</v>
      </c>
      <c r="B59" s="284" t="s">
        <v>83</v>
      </c>
      <c r="C59" s="95"/>
      <c r="D59" s="416"/>
      <c r="E59" s="776"/>
      <c r="F59" s="96"/>
      <c r="G59" s="97"/>
      <c r="H59" s="96"/>
      <c r="I59" s="97"/>
      <c r="J59" s="98"/>
      <c r="K59" s="319">
        <f t="shared" ref="K59" si="35">SUM(L59+M59)</f>
        <v>90</v>
      </c>
      <c r="L59" s="288">
        <f>SUM(M59/2)</f>
        <v>30</v>
      </c>
      <c r="M59" s="122">
        <f t="shared" si="32"/>
        <v>60</v>
      </c>
      <c r="N59" s="100"/>
      <c r="O59" s="102">
        <f t="shared" ref="O59" si="36">SUM(M59-P59-Q59-R59-S59)</f>
        <v>46</v>
      </c>
      <c r="P59" s="213">
        <v>14</v>
      </c>
      <c r="Q59" s="213"/>
      <c r="R59" s="213"/>
      <c r="S59" s="214"/>
      <c r="T59" s="215"/>
      <c r="U59" s="293"/>
      <c r="V59" s="294"/>
      <c r="W59" s="295"/>
      <c r="X59" s="219">
        <v>22</v>
      </c>
      <c r="Y59" s="297">
        <v>38</v>
      </c>
      <c r="Z59" s="290"/>
      <c r="AA59" s="298"/>
      <c r="AB59" s="215"/>
      <c r="AC59" s="293"/>
      <c r="AD59" s="294"/>
      <c r="AE59" s="294"/>
      <c r="AF59" s="295"/>
      <c r="AG59" s="297"/>
      <c r="AH59" s="291"/>
      <c r="AI59" s="297"/>
      <c r="AJ59" s="290"/>
      <c r="AK59" s="290"/>
      <c r="AL59" s="290"/>
      <c r="AM59" s="298"/>
      <c r="AN59" s="120">
        <f t="shared" si="16"/>
        <v>60</v>
      </c>
    </row>
    <row r="60" spans="1:40" ht="30" customHeight="1" thickBot="1" x14ac:dyDescent="0.25">
      <c r="A60" s="651" t="s">
        <v>87</v>
      </c>
      <c r="B60" s="200" t="s">
        <v>88</v>
      </c>
      <c r="C60" s="301"/>
      <c r="D60" s="302"/>
      <c r="E60" s="671"/>
      <c r="F60" s="672"/>
      <c r="G60" s="301"/>
      <c r="H60" s="302"/>
      <c r="I60" s="303"/>
      <c r="J60" s="304"/>
      <c r="K60" s="767">
        <f>SUM(K61,K66,K72,K77,K82)</f>
        <v>2705</v>
      </c>
      <c r="L60" s="305">
        <f>SUM(L61,L66,L72,L77,L82)</f>
        <v>902</v>
      </c>
      <c r="M60" s="306">
        <f>SUM(M61,M66,M72,M77,M82)</f>
        <v>1803</v>
      </c>
      <c r="N60" s="307"/>
      <c r="O60" s="306">
        <f>SUM(O61,O66,O72,O77,O82)</f>
        <v>855</v>
      </c>
      <c r="P60" s="308">
        <f>SUM(P61,P66,P82)</f>
        <v>532</v>
      </c>
      <c r="Q60" s="308">
        <f>SUM(Q61,Q66,Q82)</f>
        <v>0</v>
      </c>
      <c r="R60" s="308">
        <f>SUM(R61,R66,R82)</f>
        <v>25</v>
      </c>
      <c r="S60" s="308">
        <f>SUM(S61,S66,S82)</f>
        <v>0</v>
      </c>
      <c r="T60" s="309">
        <f t="shared" ref="T60:AM60" si="37">SUM(T61,T66,T72,T77,T82)</f>
        <v>87</v>
      </c>
      <c r="U60" s="654">
        <f t="shared" si="37"/>
        <v>205</v>
      </c>
      <c r="V60" s="655">
        <f t="shared" si="37"/>
        <v>108</v>
      </c>
      <c r="W60" s="656">
        <f t="shared" si="37"/>
        <v>0</v>
      </c>
      <c r="X60" s="652">
        <f t="shared" si="37"/>
        <v>150</v>
      </c>
      <c r="Y60" s="654">
        <f t="shared" si="37"/>
        <v>102</v>
      </c>
      <c r="Z60" s="655">
        <f t="shared" si="37"/>
        <v>180</v>
      </c>
      <c r="AA60" s="656">
        <f t="shared" si="37"/>
        <v>0</v>
      </c>
      <c r="AB60" s="652">
        <f t="shared" si="37"/>
        <v>412</v>
      </c>
      <c r="AC60" s="654">
        <f t="shared" si="37"/>
        <v>336</v>
      </c>
      <c r="AD60" s="655">
        <f t="shared" si="37"/>
        <v>180</v>
      </c>
      <c r="AE60" s="655">
        <f t="shared" si="37"/>
        <v>180</v>
      </c>
      <c r="AF60" s="669">
        <f t="shared" si="37"/>
        <v>0</v>
      </c>
      <c r="AG60" s="654">
        <f t="shared" si="37"/>
        <v>341</v>
      </c>
      <c r="AH60" s="669">
        <f t="shared" si="37"/>
        <v>0</v>
      </c>
      <c r="AI60" s="654">
        <f t="shared" si="37"/>
        <v>170</v>
      </c>
      <c r="AJ60" s="655">
        <f t="shared" si="37"/>
        <v>252</v>
      </c>
      <c r="AK60" s="655">
        <f t="shared" si="37"/>
        <v>0</v>
      </c>
      <c r="AL60" s="655">
        <f t="shared" si="37"/>
        <v>0</v>
      </c>
      <c r="AM60" s="656">
        <f t="shared" si="37"/>
        <v>0</v>
      </c>
      <c r="AN60" s="371">
        <f t="shared" si="16"/>
        <v>2703</v>
      </c>
    </row>
    <row r="61" spans="1:40" ht="24" customHeight="1" thickBot="1" x14ac:dyDescent="0.25">
      <c r="A61" s="412" t="s">
        <v>89</v>
      </c>
      <c r="B61" s="240" t="s">
        <v>347</v>
      </c>
      <c r="C61" s="241"/>
      <c r="D61" s="242"/>
      <c r="E61" s="241"/>
      <c r="F61" s="242"/>
      <c r="G61" s="241"/>
      <c r="H61" s="242"/>
      <c r="I61" s="243"/>
      <c r="J61" s="244"/>
      <c r="K61" s="310">
        <f>SUM(K62)</f>
        <v>508.5</v>
      </c>
      <c r="L61" s="311">
        <f>SUM(L62:L65)</f>
        <v>169.5</v>
      </c>
      <c r="M61" s="312">
        <f>SUM(M62:M62)</f>
        <v>339</v>
      </c>
      <c r="N61" s="246">
        <f>SUM(N62:N65)</f>
        <v>0</v>
      </c>
      <c r="O61" s="312">
        <f>SUM(O62:O62)</f>
        <v>59</v>
      </c>
      <c r="P61" s="248">
        <f t="shared" ref="P61:AM61" si="38">SUM(P62:P65)</f>
        <v>280</v>
      </c>
      <c r="Q61" s="248">
        <f t="shared" si="38"/>
        <v>0</v>
      </c>
      <c r="R61" s="248">
        <f t="shared" si="38"/>
        <v>0</v>
      </c>
      <c r="S61" s="249">
        <f t="shared" si="38"/>
        <v>0</v>
      </c>
      <c r="T61" s="245">
        <f t="shared" si="38"/>
        <v>0</v>
      </c>
      <c r="U61" s="310">
        <f t="shared" si="38"/>
        <v>0</v>
      </c>
      <c r="V61" s="653">
        <f t="shared" si="38"/>
        <v>0</v>
      </c>
      <c r="W61" s="311">
        <f t="shared" si="38"/>
        <v>0</v>
      </c>
      <c r="X61" s="668">
        <f t="shared" si="38"/>
        <v>0</v>
      </c>
      <c r="Y61" s="310">
        <f t="shared" si="38"/>
        <v>0</v>
      </c>
      <c r="Z61" s="653">
        <f t="shared" si="38"/>
        <v>0</v>
      </c>
      <c r="AA61" s="311">
        <f t="shared" si="38"/>
        <v>0</v>
      </c>
      <c r="AB61" s="668">
        <f t="shared" si="38"/>
        <v>136</v>
      </c>
      <c r="AC61" s="310">
        <f t="shared" si="38"/>
        <v>102</v>
      </c>
      <c r="AD61" s="653">
        <f t="shared" si="38"/>
        <v>0</v>
      </c>
      <c r="AE61" s="653">
        <f t="shared" si="38"/>
        <v>0</v>
      </c>
      <c r="AF61" s="311">
        <f t="shared" si="38"/>
        <v>0</v>
      </c>
      <c r="AG61" s="667">
        <f t="shared" si="38"/>
        <v>101</v>
      </c>
      <c r="AH61" s="670">
        <f t="shared" si="38"/>
        <v>0</v>
      </c>
      <c r="AI61" s="310">
        <f t="shared" si="38"/>
        <v>0</v>
      </c>
      <c r="AJ61" s="653">
        <f t="shared" si="38"/>
        <v>72</v>
      </c>
      <c r="AK61" s="653">
        <f t="shared" si="38"/>
        <v>0</v>
      </c>
      <c r="AL61" s="653">
        <f t="shared" si="38"/>
        <v>0</v>
      </c>
      <c r="AM61" s="311">
        <f t="shared" si="38"/>
        <v>0</v>
      </c>
      <c r="AN61" s="666">
        <f t="shared" si="16"/>
        <v>411</v>
      </c>
    </row>
    <row r="62" spans="1:40" ht="41.25" customHeight="1" x14ac:dyDescent="0.2">
      <c r="A62" s="419" t="s">
        <v>90</v>
      </c>
      <c r="B62" s="421" t="s">
        <v>377</v>
      </c>
      <c r="C62" s="69"/>
      <c r="D62" s="96"/>
      <c r="E62" s="69"/>
      <c r="F62" s="96"/>
      <c r="G62" s="69"/>
      <c r="H62" s="70"/>
      <c r="I62" s="71"/>
      <c r="J62" s="70" t="s">
        <v>134</v>
      </c>
      <c r="K62" s="73">
        <f t="shared" ref="K62:K65" si="39">SUM(L62+M62)</f>
        <v>508.5</v>
      </c>
      <c r="L62" s="74">
        <f>SUM(M62/2)</f>
        <v>169.5</v>
      </c>
      <c r="M62" s="73">
        <f>SUM(S62:AM62)</f>
        <v>339</v>
      </c>
      <c r="N62" s="74"/>
      <c r="O62" s="76">
        <f t="shared" ref="O62:O65" si="40">SUM(M62-P62-Q62-R62-S62)</f>
        <v>59</v>
      </c>
      <c r="P62" s="262">
        <v>280</v>
      </c>
      <c r="Q62" s="262"/>
      <c r="R62" s="262"/>
      <c r="S62" s="263"/>
      <c r="T62" s="264"/>
      <c r="U62" s="265"/>
      <c r="V62" s="266"/>
      <c r="W62" s="267"/>
      <c r="X62" s="268"/>
      <c r="Y62" s="269"/>
      <c r="Z62" s="262"/>
      <c r="AA62" s="270"/>
      <c r="AB62" s="271">
        <v>136</v>
      </c>
      <c r="AC62" s="272">
        <v>102</v>
      </c>
      <c r="AD62" s="273"/>
      <c r="AE62" s="273"/>
      <c r="AF62" s="274"/>
      <c r="AG62" s="269">
        <v>101</v>
      </c>
      <c r="AH62" s="270"/>
      <c r="AI62" s="489"/>
      <c r="AJ62" s="262"/>
      <c r="AK62" s="262"/>
      <c r="AL62" s="262"/>
      <c r="AM62" s="270"/>
      <c r="AN62" s="92">
        <f t="shared" si="16"/>
        <v>339</v>
      </c>
    </row>
    <row r="63" spans="1:40" ht="30" customHeight="1" x14ac:dyDescent="0.2">
      <c r="A63" s="420" t="s">
        <v>379</v>
      </c>
      <c r="B63" s="284" t="s">
        <v>271</v>
      </c>
      <c r="C63" s="95"/>
      <c r="D63" s="96"/>
      <c r="E63" s="95"/>
      <c r="F63" s="96"/>
      <c r="G63" s="95"/>
      <c r="H63" s="96"/>
      <c r="I63" s="97"/>
      <c r="J63" s="96" t="s">
        <v>130</v>
      </c>
      <c r="K63" s="99">
        <f>SUM(L63+M63)</f>
        <v>36</v>
      </c>
      <c r="L63" s="74"/>
      <c r="M63" s="99">
        <f t="shared" ref="M63" si="41">SUM(S63:AM63)</f>
        <v>36</v>
      </c>
      <c r="N63" s="101"/>
      <c r="O63" s="102">
        <f>SUM(M63-P63-Q63-R63-S63)</f>
        <v>36</v>
      </c>
      <c r="P63" s="213"/>
      <c r="Q63" s="213"/>
      <c r="R63" s="213"/>
      <c r="S63" s="214"/>
      <c r="T63" s="215"/>
      <c r="U63" s="216"/>
      <c r="V63" s="217"/>
      <c r="W63" s="218"/>
      <c r="X63" s="219"/>
      <c r="Y63" s="220"/>
      <c r="Z63" s="213"/>
      <c r="AA63" s="221"/>
      <c r="AB63" s="276"/>
      <c r="AC63" s="277"/>
      <c r="AD63" s="278"/>
      <c r="AE63" s="278"/>
      <c r="AF63" s="279"/>
      <c r="AG63" s="220"/>
      <c r="AH63" s="221"/>
      <c r="AI63" s="462"/>
      <c r="AJ63" s="213">
        <v>36</v>
      </c>
      <c r="AK63" s="213"/>
      <c r="AL63" s="213"/>
      <c r="AM63" s="221"/>
      <c r="AN63" s="120">
        <f t="shared" ref="AN63" si="42">SUM(T63:AM63)</f>
        <v>36</v>
      </c>
    </row>
    <row r="64" spans="1:40" ht="31.5" x14ac:dyDescent="0.2">
      <c r="A64" s="405" t="s">
        <v>91</v>
      </c>
      <c r="B64" s="284" t="s">
        <v>99</v>
      </c>
      <c r="C64" s="95"/>
      <c r="D64" s="96"/>
      <c r="E64" s="95"/>
      <c r="F64" s="96"/>
      <c r="G64" s="95"/>
      <c r="H64" s="96"/>
      <c r="I64" s="97"/>
      <c r="J64" s="96"/>
      <c r="K64" s="99">
        <f t="shared" si="39"/>
        <v>36</v>
      </c>
      <c r="L64" s="74"/>
      <c r="M64" s="99">
        <f t="shared" ref="M64:M65" si="43">SUM(S64:AM64)</f>
        <v>36</v>
      </c>
      <c r="N64" s="101"/>
      <c r="O64" s="102">
        <f t="shared" si="40"/>
        <v>36</v>
      </c>
      <c r="P64" s="213"/>
      <c r="Q64" s="213"/>
      <c r="R64" s="213"/>
      <c r="S64" s="214"/>
      <c r="T64" s="215"/>
      <c r="U64" s="216"/>
      <c r="V64" s="217"/>
      <c r="W64" s="218"/>
      <c r="X64" s="219"/>
      <c r="Y64" s="220"/>
      <c r="Z64" s="213"/>
      <c r="AA64" s="221"/>
      <c r="AB64" s="276"/>
      <c r="AC64" s="277"/>
      <c r="AD64" s="278"/>
      <c r="AE64" s="278"/>
      <c r="AF64" s="279"/>
      <c r="AG64" s="220"/>
      <c r="AH64" s="221"/>
      <c r="AI64" s="462"/>
      <c r="AJ64" s="213">
        <v>36</v>
      </c>
      <c r="AK64" s="213"/>
      <c r="AL64" s="213"/>
      <c r="AM64" s="221"/>
      <c r="AN64" s="120">
        <f t="shared" si="16"/>
        <v>36</v>
      </c>
    </row>
    <row r="65" spans="1:40" ht="14.25" customHeight="1" thickBot="1" x14ac:dyDescent="0.25">
      <c r="A65" s="406" t="s">
        <v>93</v>
      </c>
      <c r="B65" s="422" t="s">
        <v>92</v>
      </c>
      <c r="C65" s="285"/>
      <c r="D65" s="286"/>
      <c r="E65" s="285"/>
      <c r="F65" s="286"/>
      <c r="G65" s="285"/>
      <c r="H65" s="286"/>
      <c r="I65" s="317"/>
      <c r="J65" s="318" t="s">
        <v>135</v>
      </c>
      <c r="K65" s="319">
        <f t="shared" si="39"/>
        <v>0</v>
      </c>
      <c r="L65" s="74">
        <f t="shared" ref="L65" si="44">SUM(M65/2)</f>
        <v>0</v>
      </c>
      <c r="M65" s="319">
        <f t="shared" si="43"/>
        <v>0</v>
      </c>
      <c r="N65" s="320"/>
      <c r="O65" s="289">
        <f t="shared" si="40"/>
        <v>0</v>
      </c>
      <c r="P65" s="290"/>
      <c r="Q65" s="290"/>
      <c r="R65" s="290"/>
      <c r="S65" s="291"/>
      <c r="T65" s="292"/>
      <c r="U65" s="293"/>
      <c r="V65" s="294"/>
      <c r="W65" s="295"/>
      <c r="X65" s="296"/>
      <c r="Y65" s="297"/>
      <c r="Z65" s="290"/>
      <c r="AA65" s="298"/>
      <c r="AB65" s="292"/>
      <c r="AC65" s="293"/>
      <c r="AD65" s="294"/>
      <c r="AE65" s="294"/>
      <c r="AF65" s="295"/>
      <c r="AG65" s="297"/>
      <c r="AH65" s="298"/>
      <c r="AI65" s="490"/>
      <c r="AJ65" s="290"/>
      <c r="AK65" s="290"/>
      <c r="AL65" s="290"/>
      <c r="AM65" s="298"/>
      <c r="AN65" s="299">
        <f t="shared" si="16"/>
        <v>0</v>
      </c>
    </row>
    <row r="66" spans="1:40" ht="22.5" customHeight="1" thickBot="1" x14ac:dyDescent="0.25">
      <c r="A66" s="487" t="s">
        <v>95</v>
      </c>
      <c r="B66" s="488" t="s">
        <v>348</v>
      </c>
      <c r="C66" s="241"/>
      <c r="D66" s="242"/>
      <c r="E66" s="241"/>
      <c r="F66" s="242"/>
      <c r="G66" s="241"/>
      <c r="H66" s="242"/>
      <c r="I66" s="243"/>
      <c r="J66" s="244"/>
      <c r="K66" s="247">
        <f>SUM(K67:K68)</f>
        <v>626</v>
      </c>
      <c r="L66" s="246">
        <f>SUM(L67:L71)</f>
        <v>209</v>
      </c>
      <c r="M66" s="312">
        <f>SUM(M67:M68)</f>
        <v>417</v>
      </c>
      <c r="N66" s="246">
        <f>SUM(N68:N71)</f>
        <v>0</v>
      </c>
      <c r="O66" s="312">
        <f>SUM(O67:O68)</f>
        <v>153</v>
      </c>
      <c r="P66" s="248">
        <f>SUM(P67:P71)</f>
        <v>214</v>
      </c>
      <c r="Q66" s="248">
        <f>SUM(Q68:Q71)</f>
        <v>0</v>
      </c>
      <c r="R66" s="248">
        <f>SUM(R68:R71)</f>
        <v>25</v>
      </c>
      <c r="S66" s="249">
        <f>SUM(S68:S71)</f>
        <v>0</v>
      </c>
      <c r="T66" s="245">
        <f t="shared" ref="T66:AM66" si="45">SUM(T67:T71)</f>
        <v>20</v>
      </c>
      <c r="U66" s="247">
        <f t="shared" si="45"/>
        <v>20</v>
      </c>
      <c r="V66" s="248">
        <f t="shared" si="45"/>
        <v>0</v>
      </c>
      <c r="W66" s="246">
        <f t="shared" si="45"/>
        <v>0</v>
      </c>
      <c r="X66" s="650">
        <f t="shared" si="45"/>
        <v>63</v>
      </c>
      <c r="Y66" s="247">
        <f t="shared" si="45"/>
        <v>39</v>
      </c>
      <c r="Z66" s="248">
        <f t="shared" si="45"/>
        <v>0</v>
      </c>
      <c r="AA66" s="246">
        <f t="shared" si="45"/>
        <v>0</v>
      </c>
      <c r="AB66" s="650">
        <f t="shared" si="45"/>
        <v>101</v>
      </c>
      <c r="AC66" s="247">
        <f t="shared" si="45"/>
        <v>84</v>
      </c>
      <c r="AD66" s="248">
        <f t="shared" si="45"/>
        <v>36</v>
      </c>
      <c r="AE66" s="248">
        <f t="shared" si="45"/>
        <v>0</v>
      </c>
      <c r="AF66" s="249">
        <f t="shared" si="45"/>
        <v>0</v>
      </c>
      <c r="AG66" s="247">
        <f t="shared" si="45"/>
        <v>90</v>
      </c>
      <c r="AH66" s="246">
        <f t="shared" si="45"/>
        <v>0</v>
      </c>
      <c r="AI66" s="312">
        <f t="shared" si="45"/>
        <v>0</v>
      </c>
      <c r="AJ66" s="248">
        <f t="shared" si="45"/>
        <v>72</v>
      </c>
      <c r="AK66" s="248">
        <f t="shared" si="45"/>
        <v>0</v>
      </c>
      <c r="AL66" s="248">
        <f t="shared" si="45"/>
        <v>0</v>
      </c>
      <c r="AM66" s="246">
        <f t="shared" si="45"/>
        <v>0</v>
      </c>
      <c r="AN66" s="666">
        <f t="shared" si="16"/>
        <v>525</v>
      </c>
    </row>
    <row r="67" spans="1:40" ht="30" x14ac:dyDescent="0.2">
      <c r="A67" s="486" t="s">
        <v>96</v>
      </c>
      <c r="B67" s="643" t="s">
        <v>351</v>
      </c>
      <c r="C67" s="69"/>
      <c r="D67" s="70"/>
      <c r="E67" s="69"/>
      <c r="F67" s="70"/>
      <c r="G67" s="69"/>
      <c r="H67" s="70" t="s">
        <v>134</v>
      </c>
      <c r="I67" s="71"/>
      <c r="J67" s="156"/>
      <c r="K67" s="645">
        <f t="shared" ref="K67:K71" si="46">SUM(L67+M67)</f>
        <v>236</v>
      </c>
      <c r="L67" s="646">
        <v>83</v>
      </c>
      <c r="M67" s="73">
        <f t="shared" ref="M67:M71" si="47">SUM(S67:AM67)</f>
        <v>153</v>
      </c>
      <c r="N67" s="74"/>
      <c r="O67" s="76">
        <f t="shared" ref="O67:O71" si="48">SUM(M67-P67-Q67-R67-S67)</f>
        <v>60</v>
      </c>
      <c r="P67" s="262">
        <v>68</v>
      </c>
      <c r="Q67" s="262"/>
      <c r="R67" s="262">
        <v>25</v>
      </c>
      <c r="S67" s="263"/>
      <c r="T67" s="264">
        <v>20</v>
      </c>
      <c r="U67" s="265">
        <v>20</v>
      </c>
      <c r="V67" s="266"/>
      <c r="W67" s="267"/>
      <c r="X67" s="268">
        <v>34</v>
      </c>
      <c r="Y67" s="269">
        <v>17</v>
      </c>
      <c r="Z67" s="262"/>
      <c r="AA67" s="270"/>
      <c r="AB67" s="264">
        <v>34</v>
      </c>
      <c r="AC67" s="265">
        <v>28</v>
      </c>
      <c r="AD67" s="266"/>
      <c r="AE67" s="266"/>
      <c r="AF67" s="267"/>
      <c r="AG67" s="269"/>
      <c r="AH67" s="263"/>
      <c r="AI67" s="269"/>
      <c r="AJ67" s="262"/>
      <c r="AK67" s="262"/>
      <c r="AL67" s="262"/>
      <c r="AM67" s="270"/>
      <c r="AN67" s="92">
        <f t="shared" ref="AN67" si="49">SUM(T67:AM67)</f>
        <v>153</v>
      </c>
    </row>
    <row r="68" spans="1:40" ht="30" x14ac:dyDescent="0.2">
      <c r="A68" s="486" t="s">
        <v>349</v>
      </c>
      <c r="B68" s="644" t="s">
        <v>350</v>
      </c>
      <c r="C68" s="69"/>
      <c r="D68" s="70"/>
      <c r="E68" s="69"/>
      <c r="F68" s="70"/>
      <c r="G68" s="69"/>
      <c r="H68" s="70"/>
      <c r="I68" s="71"/>
      <c r="J68" s="96" t="s">
        <v>130</v>
      </c>
      <c r="K68" s="73">
        <f t="shared" si="46"/>
        <v>390</v>
      </c>
      <c r="L68" s="74">
        <v>126</v>
      </c>
      <c r="M68" s="73">
        <f t="shared" si="47"/>
        <v>264</v>
      </c>
      <c r="N68" s="74"/>
      <c r="O68" s="76">
        <f t="shared" si="48"/>
        <v>93</v>
      </c>
      <c r="P68" s="262">
        <v>146</v>
      </c>
      <c r="Q68" s="262"/>
      <c r="R68" s="262">
        <v>25</v>
      </c>
      <c r="S68" s="263"/>
      <c r="T68" s="264"/>
      <c r="U68" s="265"/>
      <c r="V68" s="266"/>
      <c r="W68" s="267"/>
      <c r="X68" s="268">
        <v>29</v>
      </c>
      <c r="Y68" s="269">
        <v>22</v>
      </c>
      <c r="Z68" s="262"/>
      <c r="AA68" s="270"/>
      <c r="AB68" s="264">
        <v>67</v>
      </c>
      <c r="AC68" s="265">
        <v>56</v>
      </c>
      <c r="AD68" s="266"/>
      <c r="AE68" s="266"/>
      <c r="AF68" s="267"/>
      <c r="AG68" s="269">
        <v>90</v>
      </c>
      <c r="AH68" s="263"/>
      <c r="AI68" s="269"/>
      <c r="AJ68" s="262"/>
      <c r="AK68" s="262"/>
      <c r="AL68" s="262"/>
      <c r="AM68" s="270"/>
      <c r="AN68" s="92">
        <f t="shared" si="16"/>
        <v>264</v>
      </c>
    </row>
    <row r="69" spans="1:40" ht="28.5" customHeight="1" x14ac:dyDescent="0.2">
      <c r="A69" s="411" t="s">
        <v>380</v>
      </c>
      <c r="B69" s="284" t="s">
        <v>352</v>
      </c>
      <c r="C69" s="95"/>
      <c r="D69" s="96"/>
      <c r="E69" s="95"/>
      <c r="F69" s="96"/>
      <c r="G69" s="95"/>
      <c r="H69" s="96" t="s">
        <v>130</v>
      </c>
      <c r="I69" s="97"/>
      <c r="J69" s="105"/>
      <c r="K69" s="99">
        <f t="shared" si="46"/>
        <v>72</v>
      </c>
      <c r="L69" s="74"/>
      <c r="M69" s="99">
        <f t="shared" si="47"/>
        <v>72</v>
      </c>
      <c r="N69" s="101"/>
      <c r="O69" s="102">
        <f t="shared" si="48"/>
        <v>72</v>
      </c>
      <c r="P69" s="213"/>
      <c r="Q69" s="213"/>
      <c r="R69" s="213"/>
      <c r="S69" s="214"/>
      <c r="T69" s="215"/>
      <c r="U69" s="216"/>
      <c r="V69" s="217"/>
      <c r="W69" s="218"/>
      <c r="X69" s="219"/>
      <c r="Y69" s="220"/>
      <c r="Z69" s="213"/>
      <c r="AA69" s="221"/>
      <c r="AB69" s="215"/>
      <c r="AC69" s="216"/>
      <c r="AD69" s="217">
        <v>36</v>
      </c>
      <c r="AE69" s="217"/>
      <c r="AF69" s="218"/>
      <c r="AG69" s="220"/>
      <c r="AH69" s="214"/>
      <c r="AI69" s="220"/>
      <c r="AJ69" s="213">
        <v>36</v>
      </c>
      <c r="AK69" s="213"/>
      <c r="AL69" s="213"/>
      <c r="AM69" s="221"/>
      <c r="AN69" s="120">
        <f t="shared" ref="AN69" si="50">SUM(T69:AM69)</f>
        <v>72</v>
      </c>
    </row>
    <row r="70" spans="1:40" ht="36.75" customHeight="1" x14ac:dyDescent="0.2">
      <c r="A70" s="405" t="s">
        <v>358</v>
      </c>
      <c r="B70" s="314" t="s">
        <v>99</v>
      </c>
      <c r="C70" s="95"/>
      <c r="D70" s="96"/>
      <c r="E70" s="95"/>
      <c r="F70" s="96"/>
      <c r="G70" s="95"/>
      <c r="H70" s="96"/>
      <c r="I70" s="97"/>
      <c r="J70" s="96"/>
      <c r="K70" s="99">
        <f t="shared" si="46"/>
        <v>36</v>
      </c>
      <c r="L70" s="74"/>
      <c r="M70" s="99">
        <f t="shared" si="47"/>
        <v>36</v>
      </c>
      <c r="N70" s="101"/>
      <c r="O70" s="102">
        <f t="shared" si="48"/>
        <v>36</v>
      </c>
      <c r="P70" s="213"/>
      <c r="Q70" s="213"/>
      <c r="R70" s="213"/>
      <c r="S70" s="214"/>
      <c r="T70" s="215"/>
      <c r="U70" s="216"/>
      <c r="V70" s="217"/>
      <c r="W70" s="218"/>
      <c r="X70" s="219"/>
      <c r="Y70" s="220"/>
      <c r="Z70" s="213"/>
      <c r="AA70" s="221"/>
      <c r="AB70" s="215"/>
      <c r="AC70" s="216"/>
      <c r="AD70" s="217"/>
      <c r="AE70" s="217"/>
      <c r="AF70" s="218"/>
      <c r="AG70" s="220"/>
      <c r="AH70" s="214"/>
      <c r="AI70" s="220"/>
      <c r="AJ70" s="213">
        <v>36</v>
      </c>
      <c r="AK70" s="213"/>
      <c r="AL70" s="213"/>
      <c r="AM70" s="221"/>
      <c r="AN70" s="120">
        <f t="shared" si="16"/>
        <v>36</v>
      </c>
    </row>
    <row r="71" spans="1:40" ht="15" customHeight="1" thickBot="1" x14ac:dyDescent="0.3">
      <c r="A71" s="410" t="s">
        <v>359</v>
      </c>
      <c r="B71" s="409" t="s">
        <v>92</v>
      </c>
      <c r="C71" s="285"/>
      <c r="D71" s="286"/>
      <c r="E71" s="285"/>
      <c r="F71" s="286"/>
      <c r="G71" s="285"/>
      <c r="H71" s="286"/>
      <c r="I71" s="287"/>
      <c r="J71" s="318" t="s">
        <v>135</v>
      </c>
      <c r="K71" s="426">
        <f t="shared" si="46"/>
        <v>0</v>
      </c>
      <c r="L71" s="647">
        <f t="shared" ref="L71" si="51">SUM(M71/2)</f>
        <v>0</v>
      </c>
      <c r="M71" s="319">
        <f t="shared" si="47"/>
        <v>0</v>
      </c>
      <c r="N71" s="288"/>
      <c r="O71" s="289">
        <f t="shared" si="48"/>
        <v>0</v>
      </c>
      <c r="P71" s="290"/>
      <c r="Q71" s="290"/>
      <c r="R71" s="290"/>
      <c r="S71" s="291"/>
      <c r="T71" s="292"/>
      <c r="U71" s="293"/>
      <c r="V71" s="294"/>
      <c r="W71" s="295"/>
      <c r="X71" s="296"/>
      <c r="Y71" s="297"/>
      <c r="Z71" s="290"/>
      <c r="AA71" s="298"/>
      <c r="AB71" s="292"/>
      <c r="AC71" s="293"/>
      <c r="AD71" s="294"/>
      <c r="AE71" s="294"/>
      <c r="AF71" s="295"/>
      <c r="AG71" s="297"/>
      <c r="AH71" s="291"/>
      <c r="AI71" s="297"/>
      <c r="AJ71" s="290"/>
      <c r="AK71" s="290"/>
      <c r="AL71" s="290"/>
      <c r="AM71" s="298"/>
      <c r="AN71" s="299">
        <f t="shared" si="16"/>
        <v>0</v>
      </c>
    </row>
    <row r="72" spans="1:40" ht="32.25" customHeight="1" thickBot="1" x14ac:dyDescent="0.25">
      <c r="A72" s="412" t="s">
        <v>97</v>
      </c>
      <c r="B72" s="240" t="s">
        <v>353</v>
      </c>
      <c r="C72" s="241"/>
      <c r="D72" s="242"/>
      <c r="E72" s="241"/>
      <c r="F72" s="242"/>
      <c r="G72" s="241"/>
      <c r="H72" s="242"/>
      <c r="I72" s="243"/>
      <c r="J72" s="244"/>
      <c r="K72" s="310">
        <f>SUM(K73)</f>
        <v>487.5</v>
      </c>
      <c r="L72" s="311">
        <f>SUM(L73:L76)</f>
        <v>162.5</v>
      </c>
      <c r="M72" s="312">
        <f>SUM(M73:M73)</f>
        <v>325</v>
      </c>
      <c r="N72" s="246">
        <f>SUM(N73:N76)</f>
        <v>0</v>
      </c>
      <c r="O72" s="312">
        <f>SUM(O73:O73)</f>
        <v>227</v>
      </c>
      <c r="P72" s="248">
        <f t="shared" ref="P72:AM72" si="52">SUM(P73:P76)</f>
        <v>68</v>
      </c>
      <c r="Q72" s="248">
        <f t="shared" si="52"/>
        <v>0</v>
      </c>
      <c r="R72" s="248">
        <f t="shared" si="52"/>
        <v>30</v>
      </c>
      <c r="S72" s="249">
        <f t="shared" si="52"/>
        <v>0</v>
      </c>
      <c r="T72" s="245">
        <f t="shared" si="52"/>
        <v>0</v>
      </c>
      <c r="U72" s="247">
        <f t="shared" si="52"/>
        <v>0</v>
      </c>
      <c r="V72" s="248">
        <f t="shared" si="52"/>
        <v>0</v>
      </c>
      <c r="W72" s="246">
        <f t="shared" si="52"/>
        <v>0</v>
      </c>
      <c r="X72" s="650">
        <f t="shared" si="52"/>
        <v>0</v>
      </c>
      <c r="Y72" s="247">
        <f t="shared" si="52"/>
        <v>0</v>
      </c>
      <c r="Z72" s="248">
        <f t="shared" si="52"/>
        <v>0</v>
      </c>
      <c r="AA72" s="246">
        <f t="shared" si="52"/>
        <v>0</v>
      </c>
      <c r="AB72" s="650">
        <f t="shared" si="52"/>
        <v>175</v>
      </c>
      <c r="AC72" s="247">
        <f t="shared" si="52"/>
        <v>0</v>
      </c>
      <c r="AD72" s="248">
        <f t="shared" si="52"/>
        <v>0</v>
      </c>
      <c r="AE72" s="248">
        <f t="shared" si="52"/>
        <v>0</v>
      </c>
      <c r="AF72" s="249">
        <f t="shared" si="52"/>
        <v>0</v>
      </c>
      <c r="AG72" s="247">
        <f t="shared" si="52"/>
        <v>150</v>
      </c>
      <c r="AH72" s="249">
        <f t="shared" si="52"/>
        <v>0</v>
      </c>
      <c r="AI72" s="247">
        <f t="shared" si="52"/>
        <v>0</v>
      </c>
      <c r="AJ72" s="248">
        <f t="shared" si="52"/>
        <v>72</v>
      </c>
      <c r="AK72" s="248">
        <f t="shared" si="52"/>
        <v>0</v>
      </c>
      <c r="AL72" s="248">
        <f t="shared" si="52"/>
        <v>0</v>
      </c>
      <c r="AM72" s="246">
        <f t="shared" si="52"/>
        <v>0</v>
      </c>
      <c r="AN72" s="666">
        <f t="shared" si="16"/>
        <v>397</v>
      </c>
    </row>
    <row r="73" spans="1:40" ht="27" customHeight="1" x14ac:dyDescent="0.2">
      <c r="A73" s="419" t="s">
        <v>98</v>
      </c>
      <c r="B73" s="421" t="s">
        <v>375</v>
      </c>
      <c r="C73" s="69"/>
      <c r="D73" s="96"/>
      <c r="E73" s="69"/>
      <c r="F73" s="96"/>
      <c r="G73" s="413"/>
      <c r="H73" s="736"/>
      <c r="I73" s="71"/>
      <c r="J73" s="70" t="s">
        <v>134</v>
      </c>
      <c r="K73" s="645">
        <f t="shared" ref="K73" si="53">SUM(L73+M73)</f>
        <v>487.5</v>
      </c>
      <c r="L73" s="646">
        <f>SUM(M73/2)</f>
        <v>162.5</v>
      </c>
      <c r="M73" s="73">
        <f t="shared" ref="M73:M76" si="54">SUM(S73:AM73)</f>
        <v>325</v>
      </c>
      <c r="N73" s="74"/>
      <c r="O73" s="76">
        <f t="shared" ref="O73" si="55">SUM(M73-P73-Q73-R73-S73)</f>
        <v>227</v>
      </c>
      <c r="P73" s="262">
        <v>68</v>
      </c>
      <c r="Q73" s="262"/>
      <c r="R73" s="262">
        <v>30</v>
      </c>
      <c r="S73" s="263"/>
      <c r="T73" s="264"/>
      <c r="U73" s="265"/>
      <c r="V73" s="266"/>
      <c r="W73" s="267"/>
      <c r="X73" s="268"/>
      <c r="Y73" s="269"/>
      <c r="Z73" s="262"/>
      <c r="AA73" s="270"/>
      <c r="AB73" s="271">
        <v>175</v>
      </c>
      <c r="AC73" s="272"/>
      <c r="AD73" s="273"/>
      <c r="AE73" s="273"/>
      <c r="AF73" s="274"/>
      <c r="AG73" s="269">
        <v>150</v>
      </c>
      <c r="AH73" s="270"/>
      <c r="AI73" s="489"/>
      <c r="AJ73" s="262"/>
      <c r="AK73" s="262"/>
      <c r="AL73" s="262"/>
      <c r="AM73" s="270"/>
      <c r="AN73" s="92">
        <f t="shared" si="16"/>
        <v>325</v>
      </c>
    </row>
    <row r="74" spans="1:40" ht="30" customHeight="1" x14ac:dyDescent="0.2">
      <c r="A74" s="420" t="s">
        <v>355</v>
      </c>
      <c r="B74" s="284" t="s">
        <v>271</v>
      </c>
      <c r="C74" s="95"/>
      <c r="D74" s="96"/>
      <c r="E74" s="95"/>
      <c r="F74" s="96"/>
      <c r="G74" s="95"/>
      <c r="H74" s="96"/>
      <c r="I74" s="97"/>
      <c r="J74" s="96" t="s">
        <v>130</v>
      </c>
      <c r="K74" s="99">
        <f>SUM(L74+M74)</f>
        <v>36</v>
      </c>
      <c r="L74" s="74"/>
      <c r="M74" s="99">
        <f t="shared" si="54"/>
        <v>36</v>
      </c>
      <c r="N74" s="101"/>
      <c r="O74" s="102">
        <f>SUM(M74-P74-Q74-R74-S74)</f>
        <v>36</v>
      </c>
      <c r="P74" s="213"/>
      <c r="Q74" s="213"/>
      <c r="R74" s="213"/>
      <c r="S74" s="214"/>
      <c r="T74" s="215"/>
      <c r="U74" s="216"/>
      <c r="V74" s="217"/>
      <c r="W74" s="218"/>
      <c r="X74" s="219"/>
      <c r="Y74" s="220"/>
      <c r="Z74" s="213"/>
      <c r="AA74" s="221"/>
      <c r="AB74" s="276"/>
      <c r="AC74" s="277"/>
      <c r="AD74" s="278"/>
      <c r="AE74" s="278"/>
      <c r="AF74" s="279"/>
      <c r="AG74" s="220"/>
      <c r="AH74" s="221"/>
      <c r="AI74" s="462"/>
      <c r="AJ74" s="213">
        <v>36</v>
      </c>
      <c r="AK74" s="213"/>
      <c r="AL74" s="213"/>
      <c r="AM74" s="221"/>
      <c r="AN74" s="120">
        <f t="shared" ref="AN74" si="56">SUM(T74:AM74)</f>
        <v>36</v>
      </c>
    </row>
    <row r="75" spans="1:40" ht="31.5" x14ac:dyDescent="0.2">
      <c r="A75" s="405" t="s">
        <v>356</v>
      </c>
      <c r="B75" s="284" t="s">
        <v>99</v>
      </c>
      <c r="C75" s="95"/>
      <c r="D75" s="96"/>
      <c r="E75" s="95"/>
      <c r="F75" s="96"/>
      <c r="G75" s="95"/>
      <c r="H75" s="96"/>
      <c r="I75" s="97"/>
      <c r="J75" s="96"/>
      <c r="K75" s="99">
        <f t="shared" ref="K75:K76" si="57">SUM(L75+M75)</f>
        <v>36</v>
      </c>
      <c r="L75" s="74"/>
      <c r="M75" s="99">
        <f t="shared" si="54"/>
        <v>36</v>
      </c>
      <c r="N75" s="101"/>
      <c r="O75" s="102">
        <f t="shared" ref="O75:O76" si="58">SUM(M75-P75-Q75-R75-S75)</f>
        <v>36</v>
      </c>
      <c r="P75" s="213"/>
      <c r="Q75" s="213"/>
      <c r="R75" s="213"/>
      <c r="S75" s="214"/>
      <c r="T75" s="215"/>
      <c r="U75" s="216"/>
      <c r="V75" s="217"/>
      <c r="W75" s="218"/>
      <c r="X75" s="219"/>
      <c r="Y75" s="220"/>
      <c r="Z75" s="213"/>
      <c r="AA75" s="221"/>
      <c r="AB75" s="276"/>
      <c r="AC75" s="277"/>
      <c r="AD75" s="278"/>
      <c r="AE75" s="278"/>
      <c r="AF75" s="279"/>
      <c r="AG75" s="220"/>
      <c r="AH75" s="221"/>
      <c r="AI75" s="462"/>
      <c r="AJ75" s="213">
        <v>36</v>
      </c>
      <c r="AK75" s="213"/>
      <c r="AL75" s="213"/>
      <c r="AM75" s="221"/>
      <c r="AN75" s="120">
        <f t="shared" ref="AN75:AN76" si="59">SUM(T75:AM75)</f>
        <v>36</v>
      </c>
    </row>
    <row r="76" spans="1:40" ht="14.25" customHeight="1" thickBot="1" x14ac:dyDescent="0.25">
      <c r="A76" s="406" t="s">
        <v>357</v>
      </c>
      <c r="B76" s="422" t="s">
        <v>92</v>
      </c>
      <c r="C76" s="285"/>
      <c r="D76" s="286"/>
      <c r="E76" s="285"/>
      <c r="F76" s="286"/>
      <c r="G76" s="776"/>
      <c r="H76" s="439"/>
      <c r="I76" s="317"/>
      <c r="J76" s="318" t="s">
        <v>135</v>
      </c>
      <c r="K76" s="426">
        <f t="shared" si="57"/>
        <v>0</v>
      </c>
      <c r="L76" s="647">
        <f t="shared" ref="L76" si="60">SUM(M76/2)</f>
        <v>0</v>
      </c>
      <c r="M76" s="319">
        <f t="shared" si="54"/>
        <v>0</v>
      </c>
      <c r="N76" s="320"/>
      <c r="O76" s="289">
        <f t="shared" si="58"/>
        <v>0</v>
      </c>
      <c r="P76" s="290"/>
      <c r="Q76" s="290"/>
      <c r="R76" s="290"/>
      <c r="S76" s="291"/>
      <c r="T76" s="292"/>
      <c r="U76" s="293"/>
      <c r="V76" s="294"/>
      <c r="W76" s="295"/>
      <c r="X76" s="296"/>
      <c r="Y76" s="297"/>
      <c r="Z76" s="290"/>
      <c r="AA76" s="298"/>
      <c r="AB76" s="292"/>
      <c r="AC76" s="293"/>
      <c r="AD76" s="294"/>
      <c r="AE76" s="294"/>
      <c r="AF76" s="295"/>
      <c r="AG76" s="297"/>
      <c r="AH76" s="298"/>
      <c r="AI76" s="490"/>
      <c r="AJ76" s="290"/>
      <c r="AK76" s="290"/>
      <c r="AL76" s="290"/>
      <c r="AM76" s="298"/>
      <c r="AN76" s="299">
        <f t="shared" si="59"/>
        <v>0</v>
      </c>
    </row>
    <row r="77" spans="1:40" ht="51.75" customHeight="1" thickBot="1" x14ac:dyDescent="0.25">
      <c r="A77" s="412" t="s">
        <v>354</v>
      </c>
      <c r="B77" s="240" t="s">
        <v>364</v>
      </c>
      <c r="C77" s="241"/>
      <c r="D77" s="242"/>
      <c r="E77" s="241"/>
      <c r="F77" s="242"/>
      <c r="G77" s="241"/>
      <c r="H77" s="242"/>
      <c r="I77" s="243"/>
      <c r="J77" s="244"/>
      <c r="K77" s="310">
        <f>SUM(K78)</f>
        <v>480</v>
      </c>
      <c r="L77" s="311">
        <f>SUM(L78:L81)</f>
        <v>160</v>
      </c>
      <c r="M77" s="312">
        <f>SUM(M78:M78)</f>
        <v>320</v>
      </c>
      <c r="N77" s="246">
        <f>SUM(N78:N81)</f>
        <v>0</v>
      </c>
      <c r="O77" s="312">
        <f>SUM(O78:O78)</f>
        <v>250</v>
      </c>
      <c r="P77" s="248">
        <f t="shared" ref="P77:AM77" si="61">SUM(P78:P81)</f>
        <v>30</v>
      </c>
      <c r="Q77" s="248">
        <f t="shared" si="61"/>
        <v>0</v>
      </c>
      <c r="R77" s="248">
        <f t="shared" si="61"/>
        <v>40</v>
      </c>
      <c r="S77" s="249">
        <f t="shared" si="61"/>
        <v>0</v>
      </c>
      <c r="T77" s="245">
        <f t="shared" si="61"/>
        <v>0</v>
      </c>
      <c r="U77" s="247">
        <f t="shared" si="61"/>
        <v>0</v>
      </c>
      <c r="V77" s="248">
        <f t="shared" si="61"/>
        <v>0</v>
      </c>
      <c r="W77" s="246">
        <f t="shared" si="61"/>
        <v>0</v>
      </c>
      <c r="X77" s="650">
        <f t="shared" si="61"/>
        <v>0</v>
      </c>
      <c r="Y77" s="247">
        <f t="shared" si="61"/>
        <v>0</v>
      </c>
      <c r="Z77" s="248">
        <f t="shared" si="61"/>
        <v>0</v>
      </c>
      <c r="AA77" s="246">
        <f t="shared" si="61"/>
        <v>0</v>
      </c>
      <c r="AB77" s="650">
        <f t="shared" si="61"/>
        <v>0</v>
      </c>
      <c r="AC77" s="247">
        <f t="shared" si="61"/>
        <v>150</v>
      </c>
      <c r="AD77" s="248">
        <f t="shared" si="61"/>
        <v>0</v>
      </c>
      <c r="AE77" s="248">
        <f t="shared" si="61"/>
        <v>0</v>
      </c>
      <c r="AF77" s="246">
        <f t="shared" si="61"/>
        <v>0</v>
      </c>
      <c r="AG77" s="312">
        <f t="shared" si="61"/>
        <v>0</v>
      </c>
      <c r="AH77" s="246">
        <f t="shared" si="61"/>
        <v>0</v>
      </c>
      <c r="AI77" s="312">
        <f t="shared" si="61"/>
        <v>170</v>
      </c>
      <c r="AJ77" s="248">
        <f t="shared" si="61"/>
        <v>36</v>
      </c>
      <c r="AK77" s="248">
        <f t="shared" si="61"/>
        <v>0</v>
      </c>
      <c r="AL77" s="248">
        <f t="shared" si="61"/>
        <v>0</v>
      </c>
      <c r="AM77" s="246">
        <f t="shared" si="61"/>
        <v>0</v>
      </c>
      <c r="AN77" s="666">
        <f>SUM(T77:AM77)</f>
        <v>356</v>
      </c>
    </row>
    <row r="78" spans="1:40" ht="49.5" customHeight="1" x14ac:dyDescent="0.2">
      <c r="A78" s="419" t="s">
        <v>360</v>
      </c>
      <c r="B78" s="421" t="s">
        <v>365</v>
      </c>
      <c r="C78" s="69"/>
      <c r="D78" s="96"/>
      <c r="E78" s="69"/>
      <c r="F78" s="96"/>
      <c r="G78" s="69"/>
      <c r="H78" s="70"/>
      <c r="I78" s="71"/>
      <c r="J78" s="70" t="s">
        <v>134</v>
      </c>
      <c r="K78" s="73">
        <f t="shared" ref="K78" si="62">SUM(L78+M78)</f>
        <v>480</v>
      </c>
      <c r="L78" s="74">
        <f>SUM(M78/2)</f>
        <v>160</v>
      </c>
      <c r="M78" s="73">
        <f t="shared" ref="M78:M81" si="63">SUM(S78:AM78)</f>
        <v>320</v>
      </c>
      <c r="N78" s="74"/>
      <c r="O78" s="76">
        <f t="shared" ref="O78" si="64">SUM(M78-P78-Q78-R78-S78)</f>
        <v>250</v>
      </c>
      <c r="P78" s="262">
        <v>30</v>
      </c>
      <c r="Q78" s="262"/>
      <c r="R78" s="262">
        <v>40</v>
      </c>
      <c r="S78" s="263"/>
      <c r="T78" s="264"/>
      <c r="U78" s="265"/>
      <c r="V78" s="266"/>
      <c r="W78" s="267"/>
      <c r="X78" s="268"/>
      <c r="Y78" s="269"/>
      <c r="Z78" s="262"/>
      <c r="AA78" s="270"/>
      <c r="AB78" s="271"/>
      <c r="AC78" s="272">
        <v>150</v>
      </c>
      <c r="AD78" s="273"/>
      <c r="AE78" s="273"/>
      <c r="AF78" s="274"/>
      <c r="AG78" s="269"/>
      <c r="AH78" s="270"/>
      <c r="AI78" s="489">
        <v>170</v>
      </c>
      <c r="AJ78" s="262"/>
      <c r="AK78" s="262"/>
      <c r="AL78" s="262"/>
      <c r="AM78" s="270"/>
      <c r="AN78" s="92">
        <f t="shared" ref="AN78" si="65">SUM(T78:AM78)</f>
        <v>320</v>
      </c>
    </row>
    <row r="79" spans="1:40" ht="30" customHeight="1" x14ac:dyDescent="0.2">
      <c r="A79" s="420" t="s">
        <v>361</v>
      </c>
      <c r="B79" s="284" t="s">
        <v>352</v>
      </c>
      <c r="C79" s="95"/>
      <c r="D79" s="96"/>
      <c r="E79" s="95"/>
      <c r="F79" s="96"/>
      <c r="G79" s="95"/>
      <c r="H79" s="96"/>
      <c r="I79" s="97"/>
      <c r="J79" s="96" t="s">
        <v>130</v>
      </c>
      <c r="K79" s="99">
        <f>SUM(L79+M79)</f>
        <v>18</v>
      </c>
      <c r="L79" s="74"/>
      <c r="M79" s="99">
        <f t="shared" si="63"/>
        <v>18</v>
      </c>
      <c r="N79" s="101"/>
      <c r="O79" s="102">
        <f>SUM(M79-P79-Q79-R79-S79)</f>
        <v>18</v>
      </c>
      <c r="P79" s="213"/>
      <c r="Q79" s="213"/>
      <c r="R79" s="213"/>
      <c r="S79" s="214"/>
      <c r="T79" s="215"/>
      <c r="U79" s="216"/>
      <c r="V79" s="217"/>
      <c r="W79" s="218"/>
      <c r="X79" s="219"/>
      <c r="Y79" s="220"/>
      <c r="Z79" s="213"/>
      <c r="AA79" s="221"/>
      <c r="AB79" s="276"/>
      <c r="AC79" s="277"/>
      <c r="AD79" s="278"/>
      <c r="AE79" s="278"/>
      <c r="AF79" s="279"/>
      <c r="AG79" s="220"/>
      <c r="AH79" s="221"/>
      <c r="AI79" s="462"/>
      <c r="AJ79" s="213">
        <v>18</v>
      </c>
      <c r="AK79" s="213"/>
      <c r="AL79" s="213"/>
      <c r="AM79" s="221"/>
      <c r="AN79" s="120">
        <f t="shared" ref="AN79" si="66">SUM(T79:AM79)</f>
        <v>18</v>
      </c>
    </row>
    <row r="80" spans="1:40" ht="31.5" x14ac:dyDescent="0.2">
      <c r="A80" s="405" t="s">
        <v>100</v>
      </c>
      <c r="B80" s="284" t="s">
        <v>99</v>
      </c>
      <c r="C80" s="95"/>
      <c r="D80" s="96"/>
      <c r="E80" s="95"/>
      <c r="F80" s="96"/>
      <c r="G80" s="95"/>
      <c r="H80" s="96"/>
      <c r="I80" s="97"/>
      <c r="J80" s="96"/>
      <c r="K80" s="99">
        <f t="shared" ref="K80:K81" si="67">SUM(L80+M80)</f>
        <v>18</v>
      </c>
      <c r="L80" s="74"/>
      <c r="M80" s="99">
        <f t="shared" si="63"/>
        <v>18</v>
      </c>
      <c r="N80" s="101"/>
      <c r="O80" s="102">
        <f t="shared" ref="O80:O81" si="68">SUM(M80-P80-Q80-R80-S80)</f>
        <v>18</v>
      </c>
      <c r="P80" s="213"/>
      <c r="Q80" s="213"/>
      <c r="R80" s="213"/>
      <c r="S80" s="214"/>
      <c r="T80" s="215"/>
      <c r="U80" s="216"/>
      <c r="V80" s="217"/>
      <c r="W80" s="218"/>
      <c r="X80" s="219"/>
      <c r="Y80" s="220"/>
      <c r="Z80" s="213"/>
      <c r="AA80" s="221"/>
      <c r="AB80" s="276"/>
      <c r="AC80" s="277"/>
      <c r="AD80" s="278"/>
      <c r="AE80" s="278"/>
      <c r="AF80" s="279"/>
      <c r="AG80" s="220"/>
      <c r="AH80" s="221"/>
      <c r="AI80" s="462"/>
      <c r="AJ80" s="213">
        <v>18</v>
      </c>
      <c r="AK80" s="213"/>
      <c r="AL80" s="213"/>
      <c r="AM80" s="221"/>
      <c r="AN80" s="120">
        <f t="shared" ref="AN80:AN81" si="69">SUM(T80:AM80)</f>
        <v>18</v>
      </c>
    </row>
    <row r="81" spans="1:41" ht="18.75" customHeight="1" thickBot="1" x14ac:dyDescent="0.25">
      <c r="A81" s="406" t="s">
        <v>362</v>
      </c>
      <c r="B81" s="422" t="s">
        <v>92</v>
      </c>
      <c r="C81" s="285"/>
      <c r="D81" s="286"/>
      <c r="E81" s="285"/>
      <c r="F81" s="286"/>
      <c r="G81" s="285"/>
      <c r="H81" s="286"/>
      <c r="I81" s="317"/>
      <c r="J81" s="318" t="s">
        <v>135</v>
      </c>
      <c r="K81" s="319">
        <f t="shared" si="67"/>
        <v>0</v>
      </c>
      <c r="L81" s="74">
        <f t="shared" ref="L81" si="70">SUM(M81/2)</f>
        <v>0</v>
      </c>
      <c r="M81" s="319">
        <f t="shared" si="63"/>
        <v>0</v>
      </c>
      <c r="N81" s="320"/>
      <c r="O81" s="289">
        <f t="shared" si="68"/>
        <v>0</v>
      </c>
      <c r="P81" s="290"/>
      <c r="Q81" s="290"/>
      <c r="R81" s="290"/>
      <c r="S81" s="291"/>
      <c r="T81" s="292"/>
      <c r="U81" s="293"/>
      <c r="V81" s="294"/>
      <c r="W81" s="295"/>
      <c r="X81" s="296"/>
      <c r="Y81" s="297"/>
      <c r="Z81" s="290"/>
      <c r="AA81" s="298"/>
      <c r="AB81" s="292"/>
      <c r="AC81" s="293"/>
      <c r="AD81" s="294"/>
      <c r="AE81" s="294"/>
      <c r="AF81" s="295"/>
      <c r="AG81" s="297"/>
      <c r="AH81" s="298"/>
      <c r="AI81" s="490"/>
      <c r="AJ81" s="290"/>
      <c r="AK81" s="290"/>
      <c r="AL81" s="290"/>
      <c r="AM81" s="298"/>
      <c r="AN81" s="299">
        <f t="shared" si="69"/>
        <v>0</v>
      </c>
    </row>
    <row r="82" spans="1:41" ht="36.75" customHeight="1" thickBot="1" x14ac:dyDescent="0.25">
      <c r="A82" s="412" t="s">
        <v>363</v>
      </c>
      <c r="B82" s="240" t="s">
        <v>101</v>
      </c>
      <c r="C82" s="241"/>
      <c r="D82" s="242"/>
      <c r="E82" s="241"/>
      <c r="F82" s="242"/>
      <c r="G82" s="241"/>
      <c r="H82" s="242"/>
      <c r="I82" s="648"/>
      <c r="J82" s="649"/>
      <c r="K82" s="247">
        <f>SUM(K83:K85)</f>
        <v>603</v>
      </c>
      <c r="L82" s="246">
        <f>SUM(L83:L88)</f>
        <v>201</v>
      </c>
      <c r="M82" s="312">
        <f>SUM(M83:M85)</f>
        <v>402</v>
      </c>
      <c r="N82" s="246">
        <f>SUM(N85:N88)</f>
        <v>0</v>
      </c>
      <c r="O82" s="312">
        <f>SUM(O83:O85)</f>
        <v>166</v>
      </c>
      <c r="P82" s="248">
        <f>SUM(P85:P88)</f>
        <v>38</v>
      </c>
      <c r="Q82" s="248">
        <f>SUM(Q85:Q88)</f>
        <v>0</v>
      </c>
      <c r="R82" s="248">
        <f>SUM(R85:R88)</f>
        <v>0</v>
      </c>
      <c r="S82" s="249">
        <f>SUM(S85:S88)</f>
        <v>0</v>
      </c>
      <c r="T82" s="245">
        <f>SUM(T83:T88)</f>
        <v>67</v>
      </c>
      <c r="U82" s="247">
        <f>SUM(U83:U88)</f>
        <v>185</v>
      </c>
      <c r="V82" s="248">
        <f t="shared" ref="V82:AM82" si="71">SUM(V83:V88)</f>
        <v>108</v>
      </c>
      <c r="W82" s="246">
        <f t="shared" si="71"/>
        <v>0</v>
      </c>
      <c r="X82" s="650">
        <f t="shared" si="71"/>
        <v>87</v>
      </c>
      <c r="Y82" s="247">
        <f t="shared" si="71"/>
        <v>63</v>
      </c>
      <c r="Z82" s="248">
        <f t="shared" si="71"/>
        <v>180</v>
      </c>
      <c r="AA82" s="246">
        <f>SUM(AA83:AA88)</f>
        <v>0</v>
      </c>
      <c r="AB82" s="650">
        <f t="shared" si="71"/>
        <v>0</v>
      </c>
      <c r="AC82" s="247">
        <f t="shared" si="71"/>
        <v>0</v>
      </c>
      <c r="AD82" s="248">
        <f t="shared" si="71"/>
        <v>144</v>
      </c>
      <c r="AE82" s="248">
        <f t="shared" si="71"/>
        <v>180</v>
      </c>
      <c r="AF82" s="249">
        <f t="shared" si="71"/>
        <v>0</v>
      </c>
      <c r="AG82" s="247">
        <f t="shared" si="71"/>
        <v>0</v>
      </c>
      <c r="AH82" s="249">
        <f t="shared" si="71"/>
        <v>0</v>
      </c>
      <c r="AI82" s="247">
        <f t="shared" si="71"/>
        <v>0</v>
      </c>
      <c r="AJ82" s="248">
        <f t="shared" si="71"/>
        <v>0</v>
      </c>
      <c r="AK82" s="248">
        <f t="shared" si="71"/>
        <v>0</v>
      </c>
      <c r="AL82" s="248">
        <f t="shared" si="71"/>
        <v>0</v>
      </c>
      <c r="AM82" s="246">
        <f t="shared" si="71"/>
        <v>0</v>
      </c>
      <c r="AN82" s="666">
        <f>SUM(T82:AM82)</f>
        <v>1014</v>
      </c>
    </row>
    <row r="83" spans="1:41" ht="23.25" customHeight="1" x14ac:dyDescent="0.2">
      <c r="A83" s="313" t="s">
        <v>366</v>
      </c>
      <c r="B83" s="321" t="s">
        <v>367</v>
      </c>
      <c r="C83" s="69"/>
      <c r="D83" s="270"/>
      <c r="E83" s="69"/>
      <c r="F83" s="96" t="s">
        <v>134</v>
      </c>
      <c r="G83" s="69"/>
      <c r="H83" s="415"/>
      <c r="I83" s="413"/>
      <c r="J83" s="414"/>
      <c r="K83" s="157">
        <f t="shared" ref="K83:K91" si="72">SUM(L83+M83)</f>
        <v>373.5</v>
      </c>
      <c r="L83" s="74">
        <f>SUM(M83/2)</f>
        <v>124.5</v>
      </c>
      <c r="M83" s="73">
        <f t="shared" ref="M83:M95" si="73">SUM(S83:AM83)</f>
        <v>249</v>
      </c>
      <c r="N83" s="74"/>
      <c r="O83" s="76">
        <f t="shared" ref="O83:O91" si="74">SUM(M83-P83-Q83-R83-S83)</f>
        <v>99</v>
      </c>
      <c r="P83" s="262">
        <v>150</v>
      </c>
      <c r="Q83" s="262"/>
      <c r="R83" s="262"/>
      <c r="S83" s="263"/>
      <c r="T83" s="264">
        <v>67</v>
      </c>
      <c r="U83" s="265">
        <v>95</v>
      </c>
      <c r="V83" s="266"/>
      <c r="W83" s="267"/>
      <c r="X83" s="268">
        <v>53</v>
      </c>
      <c r="Y83" s="269">
        <v>34</v>
      </c>
      <c r="Z83" s="262"/>
      <c r="AA83" s="270"/>
      <c r="AB83" s="264"/>
      <c r="AC83" s="265"/>
      <c r="AD83" s="266"/>
      <c r="AE83" s="266"/>
      <c r="AF83" s="267"/>
      <c r="AG83" s="269"/>
      <c r="AH83" s="263"/>
      <c r="AI83" s="269"/>
      <c r="AJ83" s="262"/>
      <c r="AK83" s="262"/>
      <c r="AL83" s="262"/>
      <c r="AM83" s="270"/>
      <c r="AN83" s="92">
        <f t="shared" ref="AN83:AN84" si="75">SUM(T83:AM83)</f>
        <v>249</v>
      </c>
    </row>
    <row r="84" spans="1:41" ht="33.75" customHeight="1" x14ac:dyDescent="0.2">
      <c r="A84" s="313" t="s">
        <v>368</v>
      </c>
      <c r="B84" s="715" t="s">
        <v>378</v>
      </c>
      <c r="C84" s="69"/>
      <c r="D84" s="270"/>
      <c r="E84" s="69"/>
      <c r="F84" s="96"/>
      <c r="G84" s="69"/>
      <c r="H84" s="415"/>
      <c r="I84" s="95"/>
      <c r="J84" s="660"/>
      <c r="K84" s="157">
        <f t="shared" si="72"/>
        <v>126</v>
      </c>
      <c r="L84" s="74">
        <f>SUM(M84/2)</f>
        <v>42</v>
      </c>
      <c r="M84" s="73">
        <f t="shared" si="73"/>
        <v>84</v>
      </c>
      <c r="N84" s="74"/>
      <c r="O84" s="76">
        <f t="shared" si="74"/>
        <v>36</v>
      </c>
      <c r="P84" s="262">
        <v>48</v>
      </c>
      <c r="Q84" s="262"/>
      <c r="R84" s="262"/>
      <c r="S84" s="263"/>
      <c r="T84" s="264"/>
      <c r="U84" s="265">
        <v>52</v>
      </c>
      <c r="V84" s="266"/>
      <c r="W84" s="267"/>
      <c r="X84" s="268">
        <v>17</v>
      </c>
      <c r="Y84" s="269">
        <v>15</v>
      </c>
      <c r="Z84" s="262"/>
      <c r="AA84" s="270"/>
      <c r="AB84" s="264"/>
      <c r="AC84" s="265"/>
      <c r="AD84" s="266"/>
      <c r="AE84" s="266"/>
      <c r="AF84" s="267"/>
      <c r="AG84" s="269"/>
      <c r="AH84" s="263"/>
      <c r="AI84" s="269"/>
      <c r="AJ84" s="262"/>
      <c r="AK84" s="262"/>
      <c r="AL84" s="262"/>
      <c r="AM84" s="270"/>
      <c r="AN84" s="92">
        <f t="shared" si="75"/>
        <v>84</v>
      </c>
    </row>
    <row r="85" spans="1:41" ht="33.75" customHeight="1" x14ac:dyDescent="0.2">
      <c r="A85" s="313" t="s">
        <v>373</v>
      </c>
      <c r="B85" s="321" t="s">
        <v>374</v>
      </c>
      <c r="C85" s="69"/>
      <c r="D85" s="270"/>
      <c r="E85" s="69"/>
      <c r="F85" s="96"/>
      <c r="G85" s="69"/>
      <c r="H85" s="415"/>
      <c r="I85" s="95"/>
      <c r="J85" s="660"/>
      <c r="K85" s="157">
        <f t="shared" si="72"/>
        <v>103.5</v>
      </c>
      <c r="L85" s="74">
        <f>SUM(M85/2)</f>
        <v>34.5</v>
      </c>
      <c r="M85" s="73">
        <f t="shared" si="73"/>
        <v>69</v>
      </c>
      <c r="N85" s="74"/>
      <c r="O85" s="76">
        <f t="shared" si="74"/>
        <v>31</v>
      </c>
      <c r="P85" s="262">
        <v>38</v>
      </c>
      <c r="Q85" s="262"/>
      <c r="R85" s="262"/>
      <c r="S85" s="263"/>
      <c r="T85" s="264"/>
      <c r="U85" s="265">
        <v>38</v>
      </c>
      <c r="V85" s="266"/>
      <c r="W85" s="267"/>
      <c r="X85" s="268">
        <v>17</v>
      </c>
      <c r="Y85" s="269">
        <v>14</v>
      </c>
      <c r="Z85" s="262"/>
      <c r="AA85" s="270"/>
      <c r="AB85" s="264"/>
      <c r="AC85" s="265"/>
      <c r="AD85" s="266"/>
      <c r="AE85" s="266"/>
      <c r="AF85" s="267"/>
      <c r="AG85" s="269"/>
      <c r="AH85" s="263"/>
      <c r="AI85" s="269"/>
      <c r="AJ85" s="262"/>
      <c r="AK85" s="262"/>
      <c r="AL85" s="262"/>
      <c r="AM85" s="270"/>
      <c r="AN85" s="92">
        <f t="shared" si="16"/>
        <v>69</v>
      </c>
    </row>
    <row r="86" spans="1:41" ht="16.5" customHeight="1" x14ac:dyDescent="0.2">
      <c r="A86" s="283" t="s">
        <v>102</v>
      </c>
      <c r="B86" s="284" t="s">
        <v>271</v>
      </c>
      <c r="C86" s="95"/>
      <c r="D86" s="96" t="s">
        <v>130</v>
      </c>
      <c r="E86" s="95"/>
      <c r="F86" s="96" t="s">
        <v>130</v>
      </c>
      <c r="G86" s="95"/>
      <c r="H86" s="416" t="s">
        <v>130</v>
      </c>
      <c r="I86" s="95"/>
      <c r="J86" s="112"/>
      <c r="K86" s="122">
        <f t="shared" si="72"/>
        <v>432</v>
      </c>
      <c r="L86" s="74"/>
      <c r="M86" s="99">
        <f t="shared" si="73"/>
        <v>432</v>
      </c>
      <c r="N86" s="101"/>
      <c r="O86" s="102">
        <f t="shared" si="74"/>
        <v>432</v>
      </c>
      <c r="P86" s="213"/>
      <c r="Q86" s="213"/>
      <c r="R86" s="213"/>
      <c r="S86" s="214"/>
      <c r="T86" s="215"/>
      <c r="U86" s="216"/>
      <c r="V86" s="217">
        <v>108</v>
      </c>
      <c r="W86" s="218"/>
      <c r="X86" s="219"/>
      <c r="Y86" s="220"/>
      <c r="Z86" s="213">
        <v>180</v>
      </c>
      <c r="AA86" s="221"/>
      <c r="AB86" s="215"/>
      <c r="AC86" s="216"/>
      <c r="AD86" s="217">
        <v>144</v>
      </c>
      <c r="AE86" s="217"/>
      <c r="AF86" s="218"/>
      <c r="AG86" s="220"/>
      <c r="AH86" s="214"/>
      <c r="AI86" s="220"/>
      <c r="AJ86" s="213"/>
      <c r="AK86" s="213"/>
      <c r="AL86" s="213"/>
      <c r="AM86" s="221"/>
      <c r="AN86" s="120">
        <f t="shared" si="16"/>
        <v>432</v>
      </c>
    </row>
    <row r="87" spans="1:41" ht="35.25" customHeight="1" x14ac:dyDescent="0.2">
      <c r="A87" s="283" t="s">
        <v>103</v>
      </c>
      <c r="B87" s="314" t="s">
        <v>94</v>
      </c>
      <c r="C87" s="95"/>
      <c r="D87" s="96"/>
      <c r="E87" s="95"/>
      <c r="F87" s="679"/>
      <c r="G87" s="95"/>
      <c r="H87" s="416" t="s">
        <v>130</v>
      </c>
      <c r="I87" s="95"/>
      <c r="J87" s="112"/>
      <c r="K87" s="122">
        <f t="shared" si="72"/>
        <v>180</v>
      </c>
      <c r="L87" s="74"/>
      <c r="M87" s="99">
        <f t="shared" si="73"/>
        <v>180</v>
      </c>
      <c r="N87" s="101"/>
      <c r="O87" s="102">
        <f t="shared" si="74"/>
        <v>180</v>
      </c>
      <c r="P87" s="213"/>
      <c r="Q87" s="213"/>
      <c r="R87" s="213"/>
      <c r="S87" s="214"/>
      <c r="T87" s="215"/>
      <c r="U87" s="216"/>
      <c r="V87" s="217"/>
      <c r="W87" s="218"/>
      <c r="X87" s="219"/>
      <c r="Y87" s="220"/>
      <c r="Z87" s="213"/>
      <c r="AA87" s="221"/>
      <c r="AB87" s="215"/>
      <c r="AC87" s="216"/>
      <c r="AD87" s="217"/>
      <c r="AE87" s="217">
        <v>180</v>
      </c>
      <c r="AF87" s="218"/>
      <c r="AG87" s="220"/>
      <c r="AH87" s="214"/>
      <c r="AI87" s="220"/>
      <c r="AJ87" s="213"/>
      <c r="AK87" s="213"/>
      <c r="AL87" s="213"/>
      <c r="AM87" s="221"/>
      <c r="AN87" s="120">
        <f t="shared" ref="AN87:AN95" si="76">SUM(T87:AM87)</f>
        <v>180</v>
      </c>
    </row>
    <row r="88" spans="1:41" ht="15" customHeight="1" thickBot="1" x14ac:dyDescent="0.3">
      <c r="A88" s="315" t="s">
        <v>104</v>
      </c>
      <c r="B88" s="316" t="s">
        <v>92</v>
      </c>
      <c r="C88" s="285"/>
      <c r="D88" s="286"/>
      <c r="E88" s="285"/>
      <c r="G88" s="285"/>
      <c r="H88" s="318" t="s">
        <v>135</v>
      </c>
      <c r="I88" s="776"/>
      <c r="J88" s="417"/>
      <c r="K88" s="657">
        <f t="shared" si="72"/>
        <v>0</v>
      </c>
      <c r="L88" s="74">
        <f t="shared" ref="L88" si="77">SUM(M88/2)</f>
        <v>0</v>
      </c>
      <c r="M88" s="319">
        <f t="shared" si="73"/>
        <v>0</v>
      </c>
      <c r="N88" s="288"/>
      <c r="O88" s="289">
        <f t="shared" si="74"/>
        <v>0</v>
      </c>
      <c r="P88" s="290"/>
      <c r="Q88" s="290"/>
      <c r="R88" s="290"/>
      <c r="S88" s="291"/>
      <c r="T88" s="292"/>
      <c r="U88" s="293"/>
      <c r="V88" s="294"/>
      <c r="W88" s="295"/>
      <c r="X88" s="296"/>
      <c r="Y88" s="297"/>
      <c r="Z88" s="290"/>
      <c r="AA88" s="298"/>
      <c r="AB88" s="292"/>
      <c r="AC88" s="293"/>
      <c r="AD88" s="294"/>
      <c r="AE88" s="294"/>
      <c r="AF88" s="295"/>
      <c r="AG88" s="297"/>
      <c r="AH88" s="291"/>
      <c r="AI88" s="297"/>
      <c r="AJ88" s="290"/>
      <c r="AK88" s="290"/>
      <c r="AL88" s="290"/>
      <c r="AM88" s="298"/>
      <c r="AN88" s="299">
        <f t="shared" si="76"/>
        <v>0</v>
      </c>
    </row>
    <row r="89" spans="1:41" ht="24.75" customHeight="1" thickBot="1" x14ac:dyDescent="0.25">
      <c r="A89" s="322" t="s">
        <v>105</v>
      </c>
      <c r="B89" s="323" t="s">
        <v>106</v>
      </c>
      <c r="C89" s="324"/>
      <c r="D89" s="325"/>
      <c r="E89" s="324"/>
      <c r="F89" s="325"/>
      <c r="G89" s="324"/>
      <c r="H89" s="325"/>
      <c r="I89" s="658"/>
      <c r="J89" s="659"/>
      <c r="K89" s="326">
        <f t="shared" si="72"/>
        <v>144</v>
      </c>
      <c r="L89" s="327"/>
      <c r="M89" s="326">
        <f t="shared" si="73"/>
        <v>144</v>
      </c>
      <c r="N89" s="328"/>
      <c r="O89" s="329">
        <f t="shared" si="74"/>
        <v>144</v>
      </c>
      <c r="P89" s="330"/>
      <c r="Q89" s="330"/>
      <c r="R89" s="330"/>
      <c r="S89" s="331"/>
      <c r="T89" s="332"/>
      <c r="U89" s="333"/>
      <c r="V89" s="330"/>
      <c r="W89" s="334"/>
      <c r="X89" s="332"/>
      <c r="Y89" s="333"/>
      <c r="Z89" s="330"/>
      <c r="AA89" s="334"/>
      <c r="AB89" s="332"/>
      <c r="AC89" s="333"/>
      <c r="AD89" s="330"/>
      <c r="AE89" s="330"/>
      <c r="AF89" s="334"/>
      <c r="AG89" s="333"/>
      <c r="AH89" s="331"/>
      <c r="AI89" s="333"/>
      <c r="AJ89" s="330"/>
      <c r="AK89" s="330">
        <v>144</v>
      </c>
      <c r="AL89" s="330"/>
      <c r="AM89" s="334"/>
      <c r="AN89" s="335">
        <f t="shared" si="76"/>
        <v>144</v>
      </c>
    </row>
    <row r="90" spans="1:41" ht="18" customHeight="1" thickBot="1" x14ac:dyDescent="0.25">
      <c r="A90" s="336" t="s">
        <v>117</v>
      </c>
      <c r="B90" s="337" t="s">
        <v>121</v>
      </c>
      <c r="C90" s="338"/>
      <c r="D90" s="339"/>
      <c r="E90" s="338"/>
      <c r="F90" s="339"/>
      <c r="G90" s="338"/>
      <c r="H90" s="339"/>
      <c r="I90" s="340"/>
      <c r="J90" s="341"/>
      <c r="K90" s="342">
        <f t="shared" si="72"/>
        <v>252</v>
      </c>
      <c r="L90" s="343"/>
      <c r="M90" s="342">
        <f>SUM(T90:AM90)</f>
        <v>252</v>
      </c>
      <c r="N90" s="344"/>
      <c r="O90" s="345">
        <f>SUM(M90-P90-Q90-R90-S90)</f>
        <v>252</v>
      </c>
      <c r="P90" s="346"/>
      <c r="Q90" s="346"/>
      <c r="R90" s="346"/>
      <c r="S90" s="347"/>
      <c r="T90" s="348">
        <f>SUM(T91:T92)</f>
        <v>0</v>
      </c>
      <c r="U90" s="349">
        <f>SUM(U91:U92)</f>
        <v>0</v>
      </c>
      <c r="V90" s="346">
        <f>SUM(V91:V92)</f>
        <v>0</v>
      </c>
      <c r="W90" s="350">
        <f>SUM(W91:W92)</f>
        <v>36</v>
      </c>
      <c r="X90" s="348">
        <f t="shared" ref="X90:AM90" si="78">SUM(X91:X92)</f>
        <v>0</v>
      </c>
      <c r="Y90" s="349">
        <f t="shared" si="78"/>
        <v>0</v>
      </c>
      <c r="Z90" s="346">
        <f t="shared" si="78"/>
        <v>0</v>
      </c>
      <c r="AA90" s="350">
        <f t="shared" si="78"/>
        <v>108</v>
      </c>
      <c r="AB90" s="348">
        <f t="shared" si="78"/>
        <v>0</v>
      </c>
      <c r="AC90" s="349"/>
      <c r="AD90" s="346"/>
      <c r="AE90" s="346"/>
      <c r="AF90" s="350">
        <f t="shared" si="78"/>
        <v>36</v>
      </c>
      <c r="AG90" s="349">
        <f t="shared" si="78"/>
        <v>0</v>
      </c>
      <c r="AH90" s="347">
        <f t="shared" si="78"/>
        <v>0</v>
      </c>
      <c r="AI90" s="349">
        <f t="shared" si="78"/>
        <v>0</v>
      </c>
      <c r="AJ90" s="346">
        <f t="shared" si="78"/>
        <v>0</v>
      </c>
      <c r="AK90" s="346">
        <f t="shared" si="78"/>
        <v>0</v>
      </c>
      <c r="AL90" s="346">
        <f t="shared" si="78"/>
        <v>72</v>
      </c>
      <c r="AM90" s="350">
        <f t="shared" si="78"/>
        <v>0</v>
      </c>
      <c r="AN90" s="351">
        <f t="shared" si="76"/>
        <v>252</v>
      </c>
    </row>
    <row r="91" spans="1:41" ht="36" customHeight="1" x14ac:dyDescent="0.2">
      <c r="A91" s="313" t="s">
        <v>118</v>
      </c>
      <c r="B91" s="352" t="s">
        <v>120</v>
      </c>
      <c r="C91" s="69"/>
      <c r="D91" s="70"/>
      <c r="E91" s="69"/>
      <c r="F91" s="70"/>
      <c r="G91" s="69"/>
      <c r="H91" s="70"/>
      <c r="I91" s="71"/>
      <c r="J91" s="72"/>
      <c r="K91" s="73">
        <f t="shared" si="72"/>
        <v>72</v>
      </c>
      <c r="L91" s="74"/>
      <c r="M91" s="73">
        <f t="shared" si="73"/>
        <v>72</v>
      </c>
      <c r="N91" s="75"/>
      <c r="O91" s="76">
        <f t="shared" si="74"/>
        <v>72</v>
      </c>
      <c r="P91" s="262"/>
      <c r="Q91" s="262"/>
      <c r="R91" s="262"/>
      <c r="S91" s="263"/>
      <c r="T91" s="264"/>
      <c r="U91" s="265"/>
      <c r="V91" s="266"/>
      <c r="W91" s="267"/>
      <c r="X91" s="268"/>
      <c r="Y91" s="269"/>
      <c r="Z91" s="262"/>
      <c r="AA91" s="270">
        <v>72</v>
      </c>
      <c r="AB91" s="264"/>
      <c r="AC91" s="265"/>
      <c r="AD91" s="266"/>
      <c r="AE91" s="266"/>
      <c r="AF91" s="267"/>
      <c r="AG91" s="269"/>
      <c r="AH91" s="263"/>
      <c r="AI91" s="269"/>
      <c r="AJ91" s="262"/>
      <c r="AK91" s="262"/>
      <c r="AL91" s="262"/>
      <c r="AM91" s="270"/>
      <c r="AN91" s="92">
        <f t="shared" si="76"/>
        <v>72</v>
      </c>
    </row>
    <row r="92" spans="1:41" ht="39" customHeight="1" x14ac:dyDescent="0.2">
      <c r="A92" s="283" t="s">
        <v>119</v>
      </c>
      <c r="B92" s="314" t="s">
        <v>122</v>
      </c>
      <c r="C92" s="95"/>
      <c r="D92" s="96"/>
      <c r="E92" s="95"/>
      <c r="F92" s="96"/>
      <c r="G92" s="95"/>
      <c r="H92" s="96"/>
      <c r="I92" s="97"/>
      <c r="J92" s="105"/>
      <c r="K92" s="99">
        <f>SUM(L92+M92)</f>
        <v>180</v>
      </c>
      <c r="L92" s="100"/>
      <c r="M92" s="99">
        <f t="shared" si="73"/>
        <v>180</v>
      </c>
      <c r="N92" s="101"/>
      <c r="O92" s="102">
        <f>SUM(M92-P92-Q92-R92-S92)</f>
        <v>180</v>
      </c>
      <c r="P92" s="213"/>
      <c r="Q92" s="213"/>
      <c r="R92" s="213"/>
      <c r="S92" s="214"/>
      <c r="T92" s="215"/>
      <c r="U92" s="216"/>
      <c r="V92" s="217"/>
      <c r="W92" s="218">
        <v>36</v>
      </c>
      <c r="X92" s="219"/>
      <c r="Y92" s="220"/>
      <c r="Z92" s="213"/>
      <c r="AA92" s="221">
        <v>36</v>
      </c>
      <c r="AB92" s="215"/>
      <c r="AC92" s="216"/>
      <c r="AD92" s="217"/>
      <c r="AE92" s="217"/>
      <c r="AF92" s="218">
        <v>36</v>
      </c>
      <c r="AG92" s="220"/>
      <c r="AH92" s="214"/>
      <c r="AI92" s="220"/>
      <c r="AJ92" s="213"/>
      <c r="AK92" s="213"/>
      <c r="AL92" s="213">
        <v>72</v>
      </c>
      <c r="AM92" s="221"/>
      <c r="AN92" s="120">
        <f t="shared" si="76"/>
        <v>180</v>
      </c>
    </row>
    <row r="93" spans="1:41" ht="24.75" customHeight="1" x14ac:dyDescent="0.2">
      <c r="A93" s="353" t="s">
        <v>107</v>
      </c>
      <c r="B93" s="354" t="s">
        <v>108</v>
      </c>
      <c r="C93" s="355"/>
      <c r="D93" s="356"/>
      <c r="E93" s="355"/>
      <c r="F93" s="356"/>
      <c r="G93" s="355"/>
      <c r="H93" s="356"/>
      <c r="I93" s="357"/>
      <c r="J93" s="358"/>
      <c r="K93" s="185">
        <f>SUM(L93+M93)</f>
        <v>216</v>
      </c>
      <c r="L93" s="186"/>
      <c r="M93" s="185">
        <f t="shared" si="73"/>
        <v>216</v>
      </c>
      <c r="N93" s="359"/>
      <c r="O93" s="360">
        <f>SUM(M93-P93-Q93-R93-S93)</f>
        <v>216</v>
      </c>
      <c r="P93" s="361"/>
      <c r="Q93" s="361"/>
      <c r="R93" s="361"/>
      <c r="S93" s="362"/>
      <c r="T93" s="363"/>
      <c r="U93" s="364"/>
      <c r="V93" s="361"/>
      <c r="W93" s="365"/>
      <c r="X93" s="363"/>
      <c r="Y93" s="364"/>
      <c r="Z93" s="361"/>
      <c r="AA93" s="365"/>
      <c r="AB93" s="363"/>
      <c r="AC93" s="364"/>
      <c r="AD93" s="361"/>
      <c r="AE93" s="361"/>
      <c r="AF93" s="365"/>
      <c r="AG93" s="364"/>
      <c r="AH93" s="362"/>
      <c r="AI93" s="364"/>
      <c r="AJ93" s="361"/>
      <c r="AK93" s="361"/>
      <c r="AL93" s="361"/>
      <c r="AM93" s="365">
        <f>SUM(AM94:AM95)</f>
        <v>216</v>
      </c>
      <c r="AN93" s="366">
        <f t="shared" si="76"/>
        <v>216</v>
      </c>
    </row>
    <row r="94" spans="1:41" ht="36.75" customHeight="1" x14ac:dyDescent="0.2">
      <c r="A94" s="283" t="s">
        <v>109</v>
      </c>
      <c r="B94" s="314" t="s">
        <v>390</v>
      </c>
      <c r="C94" s="95"/>
      <c r="D94" s="96"/>
      <c r="E94" s="95"/>
      <c r="F94" s="96"/>
      <c r="G94" s="95"/>
      <c r="H94" s="96"/>
      <c r="I94" s="97"/>
      <c r="J94" s="105"/>
      <c r="K94" s="99">
        <f>SUM(L94+M94)</f>
        <v>144</v>
      </c>
      <c r="L94" s="100"/>
      <c r="M94" s="99">
        <f t="shared" si="73"/>
        <v>144</v>
      </c>
      <c r="N94" s="101"/>
      <c r="O94" s="102">
        <f>SUM(M94-P94-Q94-R94-S94)</f>
        <v>144</v>
      </c>
      <c r="P94" s="213"/>
      <c r="Q94" s="213"/>
      <c r="R94" s="213"/>
      <c r="S94" s="214"/>
      <c r="T94" s="215"/>
      <c r="U94" s="216"/>
      <c r="V94" s="217"/>
      <c r="W94" s="218"/>
      <c r="X94" s="219"/>
      <c r="Y94" s="220"/>
      <c r="Z94" s="213"/>
      <c r="AA94" s="221"/>
      <c r="AB94" s="215"/>
      <c r="AC94" s="216"/>
      <c r="AD94" s="217"/>
      <c r="AE94" s="217"/>
      <c r="AF94" s="218"/>
      <c r="AG94" s="220"/>
      <c r="AH94" s="214"/>
      <c r="AI94" s="220"/>
      <c r="AJ94" s="213"/>
      <c r="AK94" s="213"/>
      <c r="AL94" s="213"/>
      <c r="AM94" s="221">
        <v>144</v>
      </c>
      <c r="AN94" s="120">
        <f t="shared" si="76"/>
        <v>144</v>
      </c>
    </row>
    <row r="95" spans="1:41" ht="28.5" customHeight="1" thickBot="1" x14ac:dyDescent="0.25">
      <c r="A95" s="283" t="s">
        <v>110</v>
      </c>
      <c r="B95" s="367" t="s">
        <v>391</v>
      </c>
      <c r="C95" s="95"/>
      <c r="D95" s="96"/>
      <c r="E95" s="95"/>
      <c r="F95" s="96"/>
      <c r="G95" s="95"/>
      <c r="H95" s="96"/>
      <c r="I95" s="97"/>
      <c r="J95" s="105"/>
      <c r="K95" s="99">
        <f>SUM(L95+M95)</f>
        <v>72</v>
      </c>
      <c r="L95" s="100"/>
      <c r="M95" s="99">
        <f t="shared" si="73"/>
        <v>72</v>
      </c>
      <c r="N95" s="101"/>
      <c r="O95" s="102">
        <f>SUM(M95-P95-Q95-R95-S95)</f>
        <v>72</v>
      </c>
      <c r="P95" s="213"/>
      <c r="Q95" s="213"/>
      <c r="R95" s="213"/>
      <c r="S95" s="214"/>
      <c r="T95" s="215"/>
      <c r="U95" s="216"/>
      <c r="V95" s="217"/>
      <c r="W95" s="218"/>
      <c r="X95" s="219"/>
      <c r="Y95" s="220"/>
      <c r="Z95" s="213"/>
      <c r="AA95" s="221"/>
      <c r="AB95" s="215"/>
      <c r="AC95" s="216"/>
      <c r="AD95" s="217"/>
      <c r="AE95" s="217"/>
      <c r="AF95" s="218"/>
      <c r="AG95" s="220"/>
      <c r="AH95" s="214"/>
      <c r="AI95" s="220"/>
      <c r="AJ95" s="213"/>
      <c r="AK95" s="213"/>
      <c r="AL95" s="213"/>
      <c r="AM95" s="221">
        <v>72</v>
      </c>
      <c r="AN95" s="120">
        <f t="shared" si="76"/>
        <v>72</v>
      </c>
    </row>
    <row r="96" spans="1:41" ht="36" customHeight="1" thickBot="1" x14ac:dyDescent="0.25">
      <c r="A96" s="300"/>
      <c r="B96" s="368" t="s">
        <v>129</v>
      </c>
      <c r="C96" s="301"/>
      <c r="D96" s="302"/>
      <c r="E96" s="301"/>
      <c r="F96" s="302"/>
      <c r="G96" s="301"/>
      <c r="H96" s="302"/>
      <c r="I96" s="303"/>
      <c r="J96" s="369"/>
      <c r="K96" s="370">
        <f>SUM(K7,K29)</f>
        <v>6642.4162303664925</v>
      </c>
      <c r="L96" s="371">
        <f>SUM(L7,L29,L90,L93,L89)</f>
        <v>2214.4162303664921</v>
      </c>
      <c r="M96" s="370">
        <f>SUM(M7,M29)</f>
        <v>4428</v>
      </c>
      <c r="N96" s="372">
        <f>SUM(N7,N29,N92,N93)</f>
        <v>0</v>
      </c>
      <c r="O96" s="370">
        <f>SUM(O7,O29)</f>
        <v>2227</v>
      </c>
      <c r="P96" s="370">
        <f>SUM(P7,P29,P90,P93,P89)</f>
        <v>1705</v>
      </c>
      <c r="Q96" s="370">
        <f>SUM(Q7,Q29)</f>
        <v>46</v>
      </c>
      <c r="R96" s="370">
        <f>SUM(R7,R29,R90,R93,R89)</f>
        <v>25</v>
      </c>
      <c r="S96" s="370">
        <f>SUM(S7,S29,S90,S93,S89)</f>
        <v>0</v>
      </c>
      <c r="T96" s="795">
        <f>SUM(T7:W7,T29:W29,T90:W90,T94:W94)</f>
        <v>1476</v>
      </c>
      <c r="U96" s="796"/>
      <c r="V96" s="796"/>
      <c r="W96" s="797"/>
      <c r="X96" s="795">
        <f>SUM(X7:AA7,X29:AA29,X90:AA90,X94:AA94)</f>
        <v>1476</v>
      </c>
      <c r="Y96" s="796"/>
      <c r="Z96" s="796"/>
      <c r="AA96" s="797"/>
      <c r="AB96" s="795">
        <f>SUM(AB7:AF7,AB29:AF29,AB92:AF92,AB93:AF93)</f>
        <v>1512</v>
      </c>
      <c r="AC96" s="796"/>
      <c r="AD96" s="796"/>
      <c r="AE96" s="796"/>
      <c r="AF96" s="797"/>
      <c r="AG96" s="795">
        <f>SUM(AG7:AM7,AG29:AM29,AG89:AM89,AG90:AM90,AG93:AM93)</f>
        <v>1476</v>
      </c>
      <c r="AH96" s="796"/>
      <c r="AI96" s="796"/>
      <c r="AJ96" s="796"/>
      <c r="AK96" s="796"/>
      <c r="AL96" s="796"/>
      <c r="AM96" s="798"/>
      <c r="AN96" s="491">
        <f>SUM(T96,X96,AB96,AG96)</f>
        <v>5940</v>
      </c>
      <c r="AO96" s="373"/>
    </row>
    <row r="97" spans="1:40" ht="20.25" customHeight="1" x14ac:dyDescent="0.2">
      <c r="A97" s="799" t="s">
        <v>126</v>
      </c>
      <c r="B97" s="800"/>
      <c r="C97" s="800"/>
      <c r="D97" s="800"/>
      <c r="E97" s="800"/>
      <c r="F97" s="800"/>
      <c r="G97" s="800"/>
      <c r="H97" s="800"/>
      <c r="I97" s="800"/>
      <c r="J97" s="801"/>
      <c r="K97" s="808" t="s">
        <v>112</v>
      </c>
      <c r="L97" s="811" t="s">
        <v>113</v>
      </c>
      <c r="M97" s="812"/>
      <c r="N97" s="812"/>
      <c r="O97" s="812"/>
      <c r="P97" s="812"/>
      <c r="Q97" s="812"/>
      <c r="R97" s="812"/>
      <c r="S97" s="813"/>
      <c r="T97" s="374">
        <f>SUM(T7)</f>
        <v>387</v>
      </c>
      <c r="U97" s="375">
        <f>SUM(U7)</f>
        <v>373</v>
      </c>
      <c r="V97" s="376"/>
      <c r="W97" s="377"/>
      <c r="X97" s="374">
        <f>SUM(X7)</f>
        <v>321</v>
      </c>
      <c r="Y97" s="375">
        <f>SUM(Y7)</f>
        <v>323</v>
      </c>
      <c r="Z97" s="376"/>
      <c r="AA97" s="377"/>
      <c r="AB97" s="375">
        <f>SUM(AB7)</f>
        <v>0</v>
      </c>
      <c r="AC97" s="375">
        <f>SUM(AC7)</f>
        <v>0</v>
      </c>
      <c r="AD97" s="376"/>
      <c r="AE97" s="376"/>
      <c r="AF97" s="377"/>
      <c r="AG97" s="375"/>
      <c r="AH97" s="378"/>
      <c r="AI97" s="375"/>
      <c r="AJ97" s="376"/>
      <c r="AK97" s="376"/>
      <c r="AL97" s="376"/>
      <c r="AM97" s="378"/>
      <c r="AN97" s="418">
        <f>SUM(T97:AM97)</f>
        <v>1404</v>
      </c>
    </row>
    <row r="98" spans="1:40" x14ac:dyDescent="0.25">
      <c r="A98" s="802"/>
      <c r="B98" s="803"/>
      <c r="C98" s="803"/>
      <c r="D98" s="803"/>
      <c r="E98" s="803"/>
      <c r="F98" s="803"/>
      <c r="G98" s="803"/>
      <c r="H98" s="803"/>
      <c r="I98" s="803"/>
      <c r="J98" s="804"/>
      <c r="K98" s="809"/>
      <c r="L98" s="783" t="s">
        <v>114</v>
      </c>
      <c r="M98" s="784"/>
      <c r="N98" s="784"/>
      <c r="O98" s="784"/>
      <c r="P98" s="784"/>
      <c r="Q98" s="784"/>
      <c r="R98" s="784"/>
      <c r="S98" s="785"/>
      <c r="T98" s="379">
        <f>SUM(T30,T39,T48,T62:T62,T67:T68,T73,T78,T83:T85)</f>
        <v>225</v>
      </c>
      <c r="U98" s="379">
        <f>SUM(U30,U39,U48,U62:U62,U67:U68,U73,U78,U83:U85)</f>
        <v>347</v>
      </c>
      <c r="V98" s="380"/>
      <c r="W98" s="381"/>
      <c r="X98" s="379">
        <f>SUM(X30,X39,X48,X62:X62,X67:X68,X73,X78,X83:X85)</f>
        <v>291</v>
      </c>
      <c r="Y98" s="379">
        <f>SUM(Y30,Y39,Y48,Y62:Y62,Y67:Y68,Y73,Y78,Y83:Y85)</f>
        <v>253</v>
      </c>
      <c r="Z98" s="380"/>
      <c r="AA98" s="381"/>
      <c r="AB98" s="379">
        <f>SUM(AB30,AB39,AB48,AB62:AB62,AB67:AB68,AB73,AB78,AB83:AB85)</f>
        <v>612</v>
      </c>
      <c r="AC98" s="379">
        <f>SUM(AC30,AC39,AC48,AC62:AC62,AC67:AC68,AC73,AC78,AC83:AC85)</f>
        <v>504</v>
      </c>
      <c r="AD98" s="380"/>
      <c r="AE98" s="380"/>
      <c r="AF98" s="381"/>
      <c r="AG98" s="379">
        <f>SUM(AG30,AG39,AG48,AG62:AG62,AG67:AG68,AG73,AG78,AG83:AG85)</f>
        <v>576</v>
      </c>
      <c r="AH98" s="379">
        <f>SUM(AH30,AH39,AH48,AH62:AH62,AH68:AH68,AH85:AH85)</f>
        <v>0</v>
      </c>
      <c r="AI98" s="379">
        <f>SUM(AI30,AI39,AI48,AI62:AI62,AI67:AI68,AI73,AI78,AI83:AI85)</f>
        <v>216</v>
      </c>
      <c r="AJ98" s="382"/>
      <c r="AK98" s="382"/>
      <c r="AL98" s="382"/>
      <c r="AM98" s="393"/>
      <c r="AN98" s="120">
        <f>SUM(T98:AM98)</f>
        <v>3024</v>
      </c>
    </row>
    <row r="99" spans="1:40" ht="36.75" customHeight="1" x14ac:dyDescent="0.25">
      <c r="A99" s="802"/>
      <c r="B99" s="803"/>
      <c r="C99" s="803"/>
      <c r="D99" s="803"/>
      <c r="E99" s="803"/>
      <c r="F99" s="803"/>
      <c r="G99" s="803"/>
      <c r="H99" s="803"/>
      <c r="I99" s="803"/>
      <c r="J99" s="804"/>
      <c r="K99" s="809"/>
      <c r="L99" s="814" t="s">
        <v>389</v>
      </c>
      <c r="M99" s="815"/>
      <c r="N99" s="815"/>
      <c r="O99" s="815"/>
      <c r="P99" s="815"/>
      <c r="Q99" s="815"/>
      <c r="R99" s="815"/>
      <c r="S99" s="816"/>
      <c r="T99" s="384"/>
      <c r="U99" s="383"/>
      <c r="V99" s="723">
        <f>SUM(V60)</f>
        <v>108</v>
      </c>
      <c r="W99" s="724"/>
      <c r="X99" s="725"/>
      <c r="Y99" s="726"/>
      <c r="Z99" s="723">
        <f>SUM(Z60)</f>
        <v>180</v>
      </c>
      <c r="AA99" s="727"/>
      <c r="AB99" s="725"/>
      <c r="AC99" s="726"/>
      <c r="AD99" s="723">
        <f>SUM(AD60)</f>
        <v>180</v>
      </c>
      <c r="AE99" s="723">
        <f>SUM(AE60)</f>
        <v>180</v>
      </c>
      <c r="AF99" s="724"/>
      <c r="AG99" s="728"/>
      <c r="AH99" s="729"/>
      <c r="AI99" s="728"/>
      <c r="AJ99" s="723">
        <f>SUM(AJ60)</f>
        <v>252</v>
      </c>
      <c r="AK99" s="730"/>
      <c r="AL99" s="730"/>
      <c r="AM99" s="729"/>
      <c r="AN99" s="120">
        <f>SUM(T99:AM99)</f>
        <v>900</v>
      </c>
    </row>
    <row r="100" spans="1:40" x14ac:dyDescent="0.25">
      <c r="A100" s="802"/>
      <c r="B100" s="803"/>
      <c r="C100" s="803"/>
      <c r="D100" s="803"/>
      <c r="E100" s="803"/>
      <c r="F100" s="803"/>
      <c r="G100" s="803"/>
      <c r="H100" s="803"/>
      <c r="I100" s="803"/>
      <c r="J100" s="804"/>
      <c r="K100" s="809"/>
      <c r="L100" s="817" t="s">
        <v>106</v>
      </c>
      <c r="M100" s="818"/>
      <c r="N100" s="818"/>
      <c r="O100" s="818"/>
      <c r="P100" s="818"/>
      <c r="Q100" s="818"/>
      <c r="R100" s="818"/>
      <c r="S100" s="819"/>
      <c r="T100" s="731"/>
      <c r="U100" s="386"/>
      <c r="V100" s="732"/>
      <c r="W100" s="385"/>
      <c r="X100" s="731"/>
      <c r="Y100" s="386"/>
      <c r="Z100" s="732"/>
      <c r="AA100" s="385"/>
      <c r="AB100" s="731"/>
      <c r="AC100" s="386"/>
      <c r="AD100" s="732"/>
      <c r="AE100" s="387"/>
      <c r="AF100" s="385"/>
      <c r="AG100" s="388"/>
      <c r="AH100" s="389"/>
      <c r="AI100" s="388"/>
      <c r="AJ100" s="390"/>
      <c r="AK100" s="391">
        <f>SUM(AK89)</f>
        <v>144</v>
      </c>
      <c r="AL100" s="390"/>
      <c r="AM100" s="389"/>
      <c r="AN100" s="120">
        <f t="shared" ref="AN100" si="79">SUM(T100:AM100)</f>
        <v>144</v>
      </c>
    </row>
    <row r="101" spans="1:40" ht="15.75" customHeight="1" x14ac:dyDescent="0.2">
      <c r="A101" s="805"/>
      <c r="B101" s="806"/>
      <c r="C101" s="806"/>
      <c r="D101" s="806"/>
      <c r="E101" s="806"/>
      <c r="F101" s="806"/>
      <c r="G101" s="806"/>
      <c r="H101" s="806"/>
      <c r="I101" s="806"/>
      <c r="J101" s="807"/>
      <c r="K101" s="809"/>
      <c r="L101" s="783" t="s">
        <v>388</v>
      </c>
      <c r="M101" s="784"/>
      <c r="N101" s="784"/>
      <c r="O101" s="784"/>
      <c r="P101" s="784"/>
      <c r="Q101" s="784"/>
      <c r="R101" s="784"/>
      <c r="S101" s="785"/>
      <c r="T101" s="716"/>
      <c r="U101" s="717"/>
      <c r="V101" s="718"/>
      <c r="W101" s="392"/>
      <c r="X101" s="719"/>
      <c r="Y101" s="717"/>
      <c r="Z101" s="718"/>
      <c r="AA101" s="392"/>
      <c r="AB101" s="719"/>
      <c r="AC101" s="717"/>
      <c r="AD101" s="718"/>
      <c r="AE101" s="718"/>
      <c r="AF101" s="720">
        <v>1</v>
      </c>
      <c r="AG101" s="220"/>
      <c r="AH101" s="214"/>
      <c r="AI101" s="220"/>
      <c r="AJ101" s="213"/>
      <c r="AK101" s="213"/>
      <c r="AL101" s="721">
        <v>2</v>
      </c>
      <c r="AM101" s="221"/>
      <c r="AN101" s="722">
        <f t="shared" ref="AN101:AN104" si="80">SUM(S101:AM101)</f>
        <v>3</v>
      </c>
    </row>
    <row r="102" spans="1:40" ht="15.75" customHeight="1" x14ac:dyDescent="0.2">
      <c r="A102" s="786" t="s">
        <v>381</v>
      </c>
      <c r="B102" s="787"/>
      <c r="C102" s="787"/>
      <c r="D102" s="787"/>
      <c r="E102" s="787"/>
      <c r="F102" s="787"/>
      <c r="G102" s="787"/>
      <c r="H102" s="787"/>
      <c r="I102" s="787"/>
      <c r="J102" s="788"/>
      <c r="K102" s="809"/>
      <c r="L102" s="783" t="s">
        <v>111</v>
      </c>
      <c r="M102" s="784"/>
      <c r="N102" s="784"/>
      <c r="O102" s="784"/>
      <c r="P102" s="784"/>
      <c r="Q102" s="784"/>
      <c r="R102" s="784"/>
      <c r="S102" s="785"/>
      <c r="T102" s="716"/>
      <c r="U102" s="717"/>
      <c r="V102" s="718"/>
      <c r="W102" s="392">
        <v>1</v>
      </c>
      <c r="X102" s="719"/>
      <c r="Y102" s="717"/>
      <c r="Z102" s="718"/>
      <c r="AA102" s="392">
        <v>4</v>
      </c>
      <c r="AB102" s="719"/>
      <c r="AC102" s="717"/>
      <c r="AD102" s="718"/>
      <c r="AE102" s="718"/>
      <c r="AF102" s="720">
        <v>2</v>
      </c>
      <c r="AG102" s="220"/>
      <c r="AH102" s="214"/>
      <c r="AI102" s="220"/>
      <c r="AJ102" s="213"/>
      <c r="AK102" s="213"/>
      <c r="AL102" s="721"/>
      <c r="AM102" s="221"/>
      <c r="AN102" s="492">
        <f t="shared" si="80"/>
        <v>7</v>
      </c>
    </row>
    <row r="103" spans="1:40" ht="16.5" customHeight="1" x14ac:dyDescent="0.2">
      <c r="A103" s="786" t="s">
        <v>384</v>
      </c>
      <c r="B103" s="787"/>
      <c r="C103" s="787"/>
      <c r="D103" s="787"/>
      <c r="E103" s="787"/>
      <c r="F103" s="787"/>
      <c r="G103" s="787"/>
      <c r="H103" s="787"/>
      <c r="I103" s="787"/>
      <c r="J103" s="788"/>
      <c r="K103" s="809"/>
      <c r="L103" s="783" t="s">
        <v>115</v>
      </c>
      <c r="M103" s="784"/>
      <c r="N103" s="784"/>
      <c r="O103" s="784"/>
      <c r="P103" s="784"/>
      <c r="Q103" s="784"/>
      <c r="R103" s="784"/>
      <c r="S103" s="785"/>
      <c r="T103" s="219"/>
      <c r="U103" s="220"/>
      <c r="V103" s="213"/>
      <c r="W103" s="756">
        <v>2</v>
      </c>
      <c r="X103" s="757"/>
      <c r="Y103" s="758"/>
      <c r="Z103" s="721"/>
      <c r="AA103" s="756">
        <v>10</v>
      </c>
      <c r="AB103" s="757"/>
      <c r="AC103" s="758"/>
      <c r="AD103" s="721"/>
      <c r="AE103" s="721"/>
      <c r="AF103" s="759">
        <v>9</v>
      </c>
      <c r="AG103" s="758"/>
      <c r="AH103" s="759">
        <v>2</v>
      </c>
      <c r="AI103" s="758"/>
      <c r="AJ103" s="721"/>
      <c r="AK103" s="721"/>
      <c r="AL103" s="721">
        <v>7</v>
      </c>
      <c r="AM103" s="756"/>
      <c r="AN103" s="492">
        <f t="shared" si="80"/>
        <v>30</v>
      </c>
    </row>
    <row r="104" spans="1:40" ht="15" customHeight="1" thickBot="1" x14ac:dyDescent="0.25">
      <c r="A104" s="789" t="s">
        <v>382</v>
      </c>
      <c r="B104" s="790"/>
      <c r="C104" s="790"/>
      <c r="D104" s="790"/>
      <c r="E104" s="790"/>
      <c r="F104" s="790"/>
      <c r="G104" s="790"/>
      <c r="H104" s="790"/>
      <c r="I104" s="790"/>
      <c r="J104" s="791"/>
      <c r="K104" s="810"/>
      <c r="L104" s="792" t="s">
        <v>116</v>
      </c>
      <c r="M104" s="793"/>
      <c r="N104" s="793"/>
      <c r="O104" s="793"/>
      <c r="P104" s="793"/>
      <c r="Q104" s="793"/>
      <c r="R104" s="793"/>
      <c r="S104" s="794"/>
      <c r="T104" s="760"/>
      <c r="U104" s="761"/>
      <c r="V104" s="762"/>
      <c r="W104" s="763"/>
      <c r="X104" s="764"/>
      <c r="Y104" s="761"/>
      <c r="Z104" s="762"/>
      <c r="AA104" s="763">
        <v>1</v>
      </c>
      <c r="AB104" s="764"/>
      <c r="AC104" s="761"/>
      <c r="AD104" s="762"/>
      <c r="AE104" s="762"/>
      <c r="AF104" s="765">
        <v>1</v>
      </c>
      <c r="AG104" s="761"/>
      <c r="AH104" s="765">
        <v>1</v>
      </c>
      <c r="AI104" s="761"/>
      <c r="AJ104" s="762"/>
      <c r="AK104" s="762"/>
      <c r="AL104" s="762"/>
      <c r="AM104" s="763"/>
      <c r="AN104" s="493">
        <f t="shared" si="80"/>
        <v>3</v>
      </c>
    </row>
    <row r="105" spans="1:40" x14ac:dyDescent="0.2">
      <c r="T105" s="3">
        <f>SUM(T9:T15,T18:T24,T27,T32:T35,T41:T43,T45,T50:T56,T58:T59,T62:T62,T67:T68,T83:T85)</f>
        <v>612</v>
      </c>
      <c r="U105" s="3">
        <f>SUM(U9:U15,U18:U24,U27,U32:U35,U41:U43,U45,U50:U56,U58:U59,U62:U62,U67:U68,U83:U85)</f>
        <v>720</v>
      </c>
      <c r="V105" s="3">
        <f>SUM(V9:V15,V18:V24,V27,V32:V35,V41:V43,V45,V50:V56,V59:V59,V62:V62,V68:V68,V85:V85)</f>
        <v>0</v>
      </c>
      <c r="W105" s="3">
        <f>SUM(W9:W15,W18:W24,W27,W32:W35,W41:W43,W45,W50:W56,W59:W59,W62:W62,W68:W68,W85:W85)</f>
        <v>0</v>
      </c>
      <c r="X105" s="3">
        <f>SUM(X9:X15,X18:X24,X27,X32:X35,X41:X43,X45,X50:X56,X59:X59,X62:X62,X67:X68,X83:X85)</f>
        <v>612</v>
      </c>
      <c r="Y105" s="3">
        <f>SUM(Y9:Y15,Y18:Y24,Y27,Y32:Y35,Y41:Y43,Y45,Y50:Y56,Y59:Y59,Y62:Y62,Y67:Y68,Y83:Y85)</f>
        <v>576</v>
      </c>
      <c r="Z105" s="3">
        <f>SUM(Z9:Z15,Z18:Z24,Z27,Z32:Z35,Z41:Z43,Z45,Z50:Z56,Z59:Z59,Z62:Z62,Z68:Z68,Z85:Z85)</f>
        <v>0</v>
      </c>
      <c r="AA105" s="3">
        <f>SUM(AA9:AA15,AA18:AA24,AA27,AA32:AA35,AA41:AA43,AA45,AA50:AA56,AA59:AA59,AA62:AA62,AA68:AA68,AA85:AA85)</f>
        <v>0</v>
      </c>
      <c r="AB105" s="3">
        <f>SUM(AB9:AB15,AB18:AB24,AB27,AB73,AB78,AB32:AB35,AB41:AB43,AB45,AB50:AB56,AB59:AB59,AB62:AB62,AB67:AB68,AB83:AB85)</f>
        <v>612</v>
      </c>
      <c r="AC105" s="3">
        <f>SUM(AC9:AC15,AC18:AC24,AC27,AC73,AC78,AC32:AC35,AC41:AC43,AC45,AC50:AC56,AC59:AC59,AC62:AC62,AC67:AC68,AC83:AC85)</f>
        <v>504</v>
      </c>
      <c r="AD105" s="3">
        <f>SUM(AD9:AD15,AD18:AD24,AD27,AD32:AD35,AD41:AD43,AD45,AD50:AD56,AD59:AD59,AD62:AD62,AD68:AD68,AD85:AD85)</f>
        <v>0</v>
      </c>
      <c r="AE105" s="3">
        <f>SUM(AE9:AE15,AE18:AE24,AE27,AE32:AE35,AE41:AE43,AE45,AE50:AE56,AE59:AE59,AE62:AE62,AE68:AE68,AE85:AE85)</f>
        <v>0</v>
      </c>
      <c r="AF105" s="3">
        <f>SUM(AF9:AF15,AF18:AF24,AF27,AF32:AF35,AF41:AF43,AF45,AF50:AF56,AF59:AF59,AF62:AF62,AF68:AF68,AF85:AF85)</f>
        <v>0</v>
      </c>
      <c r="AG105" s="3">
        <f>SUM(AG9:AG15,AG18:AG24,AG27,AG73,AG78,AG32:AG35,AG41:AG43,AG45,AG50:AG56,AG59:AG59,AG62:AG62,AG67:AG68,AG83:AG85)</f>
        <v>576</v>
      </c>
      <c r="AH105" s="3">
        <f>SUM(AH9:AH15,AH18:AH24,AH27,AH32:AH35,AH41:AH43,AH45,AH50:AH56,AH59:AH59,AH62:AH62,AH68:AH68,AH85:AH85)</f>
        <v>0</v>
      </c>
      <c r="AI105" s="3">
        <f>SUM(AI9:AI15,AI18:AI24,AI27,AI73,AI78,AI32:AI35,AI41:AI43,AI45,AI50:AI56,AI59:AI59,AI62:AI62,AI67:AI68,AI83:AI85)</f>
        <v>216</v>
      </c>
    </row>
    <row r="106" spans="1:40" x14ac:dyDescent="0.2">
      <c r="B106" s="373" t="s">
        <v>137</v>
      </c>
      <c r="K106" s="373">
        <v>8154</v>
      </c>
      <c r="L106" s="373">
        <v>2214</v>
      </c>
      <c r="M106" s="373">
        <v>4428</v>
      </c>
      <c r="AN106" s="373">
        <v>5940</v>
      </c>
    </row>
    <row r="107" spans="1:40" ht="10.5" customHeight="1" x14ac:dyDescent="0.25">
      <c r="AC107" s="395"/>
    </row>
  </sheetData>
  <mergeCells count="44">
    <mergeCell ref="A1:AM1"/>
    <mergeCell ref="A2:A5"/>
    <mergeCell ref="B2:B5"/>
    <mergeCell ref="C2:J3"/>
    <mergeCell ref="K2:S2"/>
    <mergeCell ref="T2:AM2"/>
    <mergeCell ref="C4:J4"/>
    <mergeCell ref="U4:W4"/>
    <mergeCell ref="Y4:AA4"/>
    <mergeCell ref="AC4:AF4"/>
    <mergeCell ref="AN2:AN4"/>
    <mergeCell ref="K3:K5"/>
    <mergeCell ref="L3:L5"/>
    <mergeCell ref="M3:S3"/>
    <mergeCell ref="T3:W3"/>
    <mergeCell ref="X3:AA3"/>
    <mergeCell ref="AB3:AF3"/>
    <mergeCell ref="AG3:AM3"/>
    <mergeCell ref="M4:N4"/>
    <mergeCell ref="O4:S4"/>
    <mergeCell ref="AG4:AH4"/>
    <mergeCell ref="AI4:AM4"/>
    <mergeCell ref="C6:J6"/>
    <mergeCell ref="B7:J7"/>
    <mergeCell ref="M7:N7"/>
    <mergeCell ref="U7:W7"/>
    <mergeCell ref="Y7:AA7"/>
    <mergeCell ref="AG96:AM96"/>
    <mergeCell ref="A97:J101"/>
    <mergeCell ref="K97:K104"/>
    <mergeCell ref="L97:S97"/>
    <mergeCell ref="L98:S98"/>
    <mergeCell ref="L99:S99"/>
    <mergeCell ref="L100:S100"/>
    <mergeCell ref="A104:J104"/>
    <mergeCell ref="L104:S104"/>
    <mergeCell ref="T96:W96"/>
    <mergeCell ref="X96:AA96"/>
    <mergeCell ref="AB96:AF96"/>
    <mergeCell ref="L101:S101"/>
    <mergeCell ref="A102:J102"/>
    <mergeCell ref="L102:S102"/>
    <mergeCell ref="A103:J103"/>
    <mergeCell ref="L103:S103"/>
  </mergeCells>
  <printOptions horizontalCentered="1" verticalCentered="1"/>
  <pageMargins left="0.23622047244094491" right="0.23622047244094491" top="0.19685039370078741" bottom="0.15748031496062992" header="0" footer="0"/>
  <pageSetup paperSize="9" scale="45" fitToHeight="2" orientation="landscape" horizontalDpi="4294967293" r:id="rId1"/>
  <rowBreaks count="2" manualBreakCount="2">
    <brk id="59" max="16383" man="1"/>
    <brk id="65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07"/>
  <sheetViews>
    <sheetView view="pageBreakPreview" topLeftCell="A43" zoomScale="60" zoomScaleNormal="100" zoomScalePageLayoutView="60" workbookViewId="0">
      <selection activeCell="AJ71" sqref="AJ71"/>
    </sheetView>
  </sheetViews>
  <sheetFormatPr defaultColWidth="9" defaultRowHeight="15.75" x14ac:dyDescent="0.2"/>
  <cols>
    <col min="1" max="1" width="13.42578125" style="3" customWidth="1"/>
    <col min="2" max="2" width="46.5703125" style="3" customWidth="1"/>
    <col min="3" max="10" width="5" style="3" customWidth="1"/>
    <col min="11" max="11" width="8.42578125" style="3" customWidth="1"/>
    <col min="12" max="12" width="8" style="3" customWidth="1"/>
    <col min="13" max="13" width="8.42578125" style="3" customWidth="1"/>
    <col min="14" max="14" width="8.140625" style="3" customWidth="1"/>
    <col min="15" max="16" width="7.42578125" style="3" customWidth="1"/>
    <col min="17" max="17" width="7" style="3" customWidth="1"/>
    <col min="18" max="18" width="7.42578125" style="3" customWidth="1"/>
    <col min="19" max="19" width="7" style="3" customWidth="1"/>
    <col min="20" max="20" width="6" style="3" customWidth="1"/>
    <col min="21" max="27" width="5.5703125" style="3" customWidth="1"/>
    <col min="28" max="28" width="6.42578125" style="3" customWidth="1"/>
    <col min="29" max="39" width="5.5703125" style="3" customWidth="1"/>
    <col min="40" max="40" width="7.42578125" style="394" customWidth="1"/>
    <col min="41" max="41" width="6.140625" style="3" customWidth="1"/>
    <col min="42" max="42" width="5.85546875" style="3" customWidth="1"/>
  </cols>
  <sheetData>
    <row r="1" spans="1:42" ht="16.5" thickBot="1" x14ac:dyDescent="0.25">
      <c r="A1" s="855" t="s">
        <v>341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2"/>
    </row>
    <row r="2" spans="1:42" ht="16.5" thickBot="1" x14ac:dyDescent="0.25">
      <c r="A2" s="856" t="s">
        <v>0</v>
      </c>
      <c r="B2" s="859" t="s">
        <v>15</v>
      </c>
      <c r="C2" s="820" t="s">
        <v>385</v>
      </c>
      <c r="D2" s="821"/>
      <c r="E2" s="821"/>
      <c r="F2" s="821"/>
      <c r="G2" s="821"/>
      <c r="H2" s="821"/>
      <c r="I2" s="821"/>
      <c r="J2" s="862"/>
      <c r="K2" s="866" t="s">
        <v>27</v>
      </c>
      <c r="L2" s="866"/>
      <c r="M2" s="866"/>
      <c r="N2" s="866"/>
      <c r="O2" s="866"/>
      <c r="P2" s="866"/>
      <c r="Q2" s="866"/>
      <c r="R2" s="866"/>
      <c r="S2" s="866"/>
      <c r="T2" s="867" t="s">
        <v>125</v>
      </c>
      <c r="U2" s="868"/>
      <c r="V2" s="868"/>
      <c r="W2" s="868"/>
      <c r="X2" s="868"/>
      <c r="Y2" s="868"/>
      <c r="Z2" s="868"/>
      <c r="AA2" s="868"/>
      <c r="AB2" s="868"/>
      <c r="AC2" s="868"/>
      <c r="AD2" s="868"/>
      <c r="AE2" s="868"/>
      <c r="AF2" s="868"/>
      <c r="AG2" s="868"/>
      <c r="AH2" s="868"/>
      <c r="AI2" s="868"/>
      <c r="AJ2" s="868"/>
      <c r="AK2" s="868"/>
      <c r="AL2" s="868"/>
      <c r="AM2" s="868"/>
      <c r="AN2" s="832" t="s">
        <v>124</v>
      </c>
    </row>
    <row r="3" spans="1:42" ht="16.5" thickBot="1" x14ac:dyDescent="0.25">
      <c r="A3" s="857"/>
      <c r="B3" s="860"/>
      <c r="C3" s="863"/>
      <c r="D3" s="864"/>
      <c r="E3" s="864"/>
      <c r="F3" s="864"/>
      <c r="G3" s="864"/>
      <c r="H3" s="864"/>
      <c r="I3" s="864"/>
      <c r="J3" s="865"/>
      <c r="K3" s="835" t="s">
        <v>42</v>
      </c>
      <c r="L3" s="838" t="s">
        <v>28</v>
      </c>
      <c r="M3" s="841" t="s">
        <v>29</v>
      </c>
      <c r="N3" s="842"/>
      <c r="O3" s="842"/>
      <c r="P3" s="842"/>
      <c r="Q3" s="842"/>
      <c r="R3" s="842"/>
      <c r="S3" s="843"/>
      <c r="T3" s="844" t="s">
        <v>33</v>
      </c>
      <c r="U3" s="845"/>
      <c r="V3" s="845"/>
      <c r="W3" s="846"/>
      <c r="X3" s="847" t="s">
        <v>36</v>
      </c>
      <c r="Y3" s="848"/>
      <c r="Z3" s="848"/>
      <c r="AA3" s="849"/>
      <c r="AB3" s="850" t="s">
        <v>39</v>
      </c>
      <c r="AC3" s="851"/>
      <c r="AD3" s="851"/>
      <c r="AE3" s="851"/>
      <c r="AF3" s="852"/>
      <c r="AG3" s="822" t="s">
        <v>51</v>
      </c>
      <c r="AH3" s="823"/>
      <c r="AI3" s="823"/>
      <c r="AJ3" s="823"/>
      <c r="AK3" s="823"/>
      <c r="AL3" s="823"/>
      <c r="AM3" s="823"/>
      <c r="AN3" s="833"/>
    </row>
    <row r="4" spans="1:42" ht="16.5" thickBot="1" x14ac:dyDescent="0.25">
      <c r="A4" s="857"/>
      <c r="B4" s="860"/>
      <c r="C4" s="869" t="s">
        <v>133</v>
      </c>
      <c r="D4" s="870"/>
      <c r="E4" s="870"/>
      <c r="F4" s="870"/>
      <c r="G4" s="870"/>
      <c r="H4" s="870"/>
      <c r="I4" s="870"/>
      <c r="J4" s="871"/>
      <c r="K4" s="836"/>
      <c r="L4" s="839"/>
      <c r="M4" s="853" t="s">
        <v>30</v>
      </c>
      <c r="N4" s="854"/>
      <c r="O4" s="822" t="s">
        <v>32</v>
      </c>
      <c r="P4" s="823"/>
      <c r="Q4" s="823"/>
      <c r="R4" s="823"/>
      <c r="S4" s="824"/>
      <c r="T4" s="4" t="s">
        <v>34</v>
      </c>
      <c r="U4" s="872" t="s">
        <v>35</v>
      </c>
      <c r="V4" s="829"/>
      <c r="W4" s="830"/>
      <c r="X4" s="5" t="s">
        <v>37</v>
      </c>
      <c r="Y4" s="820" t="s">
        <v>38</v>
      </c>
      <c r="Z4" s="821"/>
      <c r="AA4" s="862"/>
      <c r="AB4" s="4" t="s">
        <v>53</v>
      </c>
      <c r="AC4" s="873" t="s">
        <v>40</v>
      </c>
      <c r="AD4" s="874"/>
      <c r="AE4" s="874"/>
      <c r="AF4" s="875"/>
      <c r="AG4" s="820" t="s">
        <v>41</v>
      </c>
      <c r="AH4" s="821"/>
      <c r="AI4" s="822" t="s">
        <v>52</v>
      </c>
      <c r="AJ4" s="823"/>
      <c r="AK4" s="823"/>
      <c r="AL4" s="823"/>
      <c r="AM4" s="824"/>
      <c r="AN4" s="834"/>
    </row>
    <row r="5" spans="1:42" ht="95.25" thickBot="1" x14ac:dyDescent="0.25">
      <c r="A5" s="858"/>
      <c r="B5" s="861"/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8">
        <v>8</v>
      </c>
      <c r="K5" s="837"/>
      <c r="L5" s="840"/>
      <c r="M5" s="9" t="s">
        <v>31</v>
      </c>
      <c r="N5" s="10" t="s">
        <v>136</v>
      </c>
      <c r="O5" s="698" t="s">
        <v>45</v>
      </c>
      <c r="P5" s="708" t="s">
        <v>44</v>
      </c>
      <c r="Q5" s="11" t="s">
        <v>43</v>
      </c>
      <c r="R5" s="12" t="s">
        <v>46</v>
      </c>
      <c r="S5" s="13" t="s">
        <v>47</v>
      </c>
      <c r="T5" s="14">
        <v>17</v>
      </c>
      <c r="U5" s="15">
        <v>20</v>
      </c>
      <c r="V5" s="16">
        <v>3</v>
      </c>
      <c r="W5" s="17">
        <v>1</v>
      </c>
      <c r="X5" s="18">
        <v>17</v>
      </c>
      <c r="Y5" s="19">
        <v>16</v>
      </c>
      <c r="Z5" s="20">
        <v>5</v>
      </c>
      <c r="AA5" s="21">
        <v>3</v>
      </c>
      <c r="AB5" s="22">
        <v>17</v>
      </c>
      <c r="AC5" s="23">
        <v>14</v>
      </c>
      <c r="AD5" s="24">
        <v>5</v>
      </c>
      <c r="AE5" s="25">
        <v>5</v>
      </c>
      <c r="AF5" s="17">
        <v>1</v>
      </c>
      <c r="AG5" s="19">
        <v>16</v>
      </c>
      <c r="AH5" s="733">
        <v>1</v>
      </c>
      <c r="AI5" s="26">
        <v>6</v>
      </c>
      <c r="AJ5" s="27">
        <v>7</v>
      </c>
      <c r="AK5" s="28">
        <v>4</v>
      </c>
      <c r="AL5" s="17">
        <v>1</v>
      </c>
      <c r="AM5" s="29">
        <v>6</v>
      </c>
      <c r="AN5" s="30">
        <f>SUM(T5:AM5)</f>
        <v>165</v>
      </c>
      <c r="AO5" s="3">
        <f>SUM(T5:U5,X5:Y5,AB5,AC5,AG5,AI5)</f>
        <v>123</v>
      </c>
      <c r="AP5" s="3">
        <f>SUM(V5:W5,Z5:AA5,AD5:AF5,AH5,AJ5:AM5)</f>
        <v>42</v>
      </c>
    </row>
    <row r="6" spans="1:42" s="1" customFormat="1" ht="22.5" customHeight="1" thickBot="1" x14ac:dyDescent="0.25">
      <c r="A6" s="31" t="s">
        <v>1</v>
      </c>
      <c r="B6" s="32">
        <v>2</v>
      </c>
      <c r="C6" s="825">
        <v>3</v>
      </c>
      <c r="D6" s="826"/>
      <c r="E6" s="826"/>
      <c r="F6" s="826"/>
      <c r="G6" s="826"/>
      <c r="H6" s="826"/>
      <c r="I6" s="826"/>
      <c r="J6" s="826"/>
      <c r="K6" s="33">
        <v>4</v>
      </c>
      <c r="L6" s="34">
        <v>5</v>
      </c>
      <c r="M6" s="33">
        <v>6</v>
      </c>
      <c r="N6" s="35">
        <v>7</v>
      </c>
      <c r="O6" s="699">
        <v>8</v>
      </c>
      <c r="P6" s="709">
        <v>9</v>
      </c>
      <c r="Q6" s="691">
        <v>10</v>
      </c>
      <c r="R6" s="692">
        <v>11</v>
      </c>
      <c r="S6" s="693">
        <v>12</v>
      </c>
      <c r="T6" s="4">
        <v>13</v>
      </c>
      <c r="U6" s="15">
        <v>14</v>
      </c>
      <c r="V6" s="36">
        <v>15</v>
      </c>
      <c r="W6" s="37">
        <v>16</v>
      </c>
      <c r="X6" s="4">
        <v>17</v>
      </c>
      <c r="Y6" s="38">
        <v>18</v>
      </c>
      <c r="Z6" s="39">
        <v>20</v>
      </c>
      <c r="AA6" s="40">
        <v>19</v>
      </c>
      <c r="AB6" s="4">
        <v>21</v>
      </c>
      <c r="AC6" s="15">
        <v>23</v>
      </c>
      <c r="AD6" s="36">
        <v>24</v>
      </c>
      <c r="AE6" s="41">
        <v>25</v>
      </c>
      <c r="AF6" s="42">
        <v>26</v>
      </c>
      <c r="AG6" s="42">
        <v>27</v>
      </c>
      <c r="AH6" s="4">
        <v>28</v>
      </c>
      <c r="AI6" s="42">
        <v>29</v>
      </c>
      <c r="AJ6" s="42">
        <v>30</v>
      </c>
      <c r="AK6" s="41">
        <v>30</v>
      </c>
      <c r="AL6" s="42">
        <v>31</v>
      </c>
      <c r="AM6" s="43">
        <v>32</v>
      </c>
      <c r="AN6" s="44"/>
      <c r="AO6" s="45"/>
      <c r="AP6" s="45"/>
    </row>
    <row r="7" spans="1:42" ht="16.5" thickBot="1" x14ac:dyDescent="0.25">
      <c r="A7" s="46" t="s">
        <v>2</v>
      </c>
      <c r="B7" s="823" t="s">
        <v>128</v>
      </c>
      <c r="C7" s="823"/>
      <c r="D7" s="823"/>
      <c r="E7" s="823"/>
      <c r="F7" s="823"/>
      <c r="G7" s="823"/>
      <c r="H7" s="823"/>
      <c r="I7" s="823"/>
      <c r="J7" s="823"/>
      <c r="K7" s="47">
        <f>SUM(K8,K17,K26)</f>
        <v>2106</v>
      </c>
      <c r="L7" s="48">
        <f>SUM(L8,L17,L26)</f>
        <v>702</v>
      </c>
      <c r="M7" s="827">
        <f>SUM(M8,N8,M17,N17,M26+N26)</f>
        <v>1404</v>
      </c>
      <c r="N7" s="823"/>
      <c r="O7" s="682">
        <f>SUM(O8,O17,O26)</f>
        <v>908</v>
      </c>
      <c r="P7" s="710">
        <f>SUM(P8,P17,P26)</f>
        <v>450</v>
      </c>
      <c r="Q7" s="62">
        <f>SUM(Q8,Q17,Q26)</f>
        <v>46</v>
      </c>
      <c r="R7" s="49"/>
      <c r="S7" s="697"/>
      <c r="T7" s="690">
        <f>SUM(T8,T17,T26)</f>
        <v>387</v>
      </c>
      <c r="U7" s="828">
        <f>SUM(U8:W8,U17:W17,U26:W26)</f>
        <v>373</v>
      </c>
      <c r="V7" s="829"/>
      <c r="W7" s="830"/>
      <c r="X7" s="52">
        <f>SUM(X8,X17,X26)</f>
        <v>321</v>
      </c>
      <c r="Y7" s="827">
        <f>SUM(Y8:AA8,Y17:AA17,Y26:AA26)</f>
        <v>323</v>
      </c>
      <c r="Z7" s="831"/>
      <c r="AA7" s="824"/>
      <c r="AB7" s="51">
        <f>SUM(AB8,AB17,AB26)</f>
        <v>0</v>
      </c>
      <c r="AC7" s="53">
        <f>SUM(AC8,AC17,AC26)</f>
        <v>0</v>
      </c>
      <c r="AD7" s="36"/>
      <c r="AE7" s="41"/>
      <c r="AF7" s="42"/>
      <c r="AG7" s="47">
        <f>SUM(AG8,AG17,AG26)</f>
        <v>0</v>
      </c>
      <c r="AH7" s="50"/>
      <c r="AI7" s="47">
        <f>SUM(AI8,AI17,AI26)</f>
        <v>0</v>
      </c>
      <c r="AJ7" s="49"/>
      <c r="AK7" s="50"/>
      <c r="AL7" s="5"/>
      <c r="AM7" s="54"/>
      <c r="AN7" s="55">
        <f>SUM(T7:AA7)</f>
        <v>1404</v>
      </c>
    </row>
    <row r="8" spans="1:42" ht="48.75" customHeight="1" thickBot="1" x14ac:dyDescent="0.25">
      <c r="A8" s="56" t="s">
        <v>3</v>
      </c>
      <c r="B8" s="57" t="s">
        <v>16</v>
      </c>
      <c r="C8" s="58"/>
      <c r="D8" s="59" t="s">
        <v>387</v>
      </c>
      <c r="E8" s="58"/>
      <c r="F8" s="59" t="s">
        <v>132</v>
      </c>
      <c r="G8" s="58"/>
      <c r="H8" s="59"/>
      <c r="I8" s="60"/>
      <c r="J8" s="61"/>
      <c r="K8" s="47">
        <f>SUM(K9:K15)</f>
        <v>1275</v>
      </c>
      <c r="L8" s="48">
        <f>SUM(L9:L15)</f>
        <v>425</v>
      </c>
      <c r="M8" s="47">
        <f t="shared" ref="M8:AM8" si="0">SUM(M9:M15)</f>
        <v>616</v>
      </c>
      <c r="N8" s="48">
        <f t="shared" si="0"/>
        <v>234</v>
      </c>
      <c r="O8" s="700">
        <f>SUM(O9:O15)</f>
        <v>477</v>
      </c>
      <c r="P8" s="711">
        <f t="shared" si="0"/>
        <v>373</v>
      </c>
      <c r="Q8" s="694">
        <f t="shared" si="0"/>
        <v>0</v>
      </c>
      <c r="R8" s="695">
        <f t="shared" si="0"/>
        <v>0</v>
      </c>
      <c r="S8" s="696">
        <f t="shared" si="0"/>
        <v>0</v>
      </c>
      <c r="T8" s="51">
        <f>SUM(T9:T15)</f>
        <v>246</v>
      </c>
      <c r="U8" s="53">
        <f t="shared" si="0"/>
        <v>220</v>
      </c>
      <c r="V8" s="65">
        <f t="shared" si="0"/>
        <v>0</v>
      </c>
      <c r="W8" s="66">
        <f>SUM(W9:W15)</f>
        <v>0</v>
      </c>
      <c r="X8" s="52">
        <f>SUM(X9:X15)</f>
        <v>183</v>
      </c>
      <c r="Y8" s="47">
        <f t="shared" si="0"/>
        <v>201</v>
      </c>
      <c r="Z8" s="63">
        <f t="shared" ref="Z8" si="1">SUM(Z9:Z15)</f>
        <v>0</v>
      </c>
      <c r="AA8" s="48">
        <f t="shared" si="0"/>
        <v>0</v>
      </c>
      <c r="AB8" s="51">
        <f t="shared" si="0"/>
        <v>0</v>
      </c>
      <c r="AC8" s="53"/>
      <c r="AD8" s="65"/>
      <c r="AE8" s="65"/>
      <c r="AF8" s="66">
        <f t="shared" si="0"/>
        <v>0</v>
      </c>
      <c r="AG8" s="47">
        <f t="shared" si="0"/>
        <v>0</v>
      </c>
      <c r="AH8" s="64">
        <f>SUM(AH9:AH15)</f>
        <v>0</v>
      </c>
      <c r="AI8" s="47">
        <f>SUM(AI9:AI15)</f>
        <v>0</v>
      </c>
      <c r="AJ8" s="63"/>
      <c r="AK8" s="63">
        <f>SUM(AK9:AK15)</f>
        <v>0</v>
      </c>
      <c r="AL8" s="63">
        <f>SUM(AL9:AL15)</f>
        <v>0</v>
      </c>
      <c r="AM8" s="48">
        <f t="shared" si="0"/>
        <v>0</v>
      </c>
      <c r="AN8" s="55">
        <f t="shared" ref="AN8:AN15" si="2">SUM(T8:AA8)</f>
        <v>850</v>
      </c>
    </row>
    <row r="9" spans="1:42" x14ac:dyDescent="0.2">
      <c r="A9" s="67" t="s">
        <v>4</v>
      </c>
      <c r="B9" s="68" t="s">
        <v>371</v>
      </c>
      <c r="C9" s="69"/>
      <c r="D9" s="70"/>
      <c r="E9" s="69"/>
      <c r="F9" s="270" t="s">
        <v>131</v>
      </c>
      <c r="G9" s="69"/>
      <c r="H9" s="70"/>
      <c r="I9" s="71"/>
      <c r="J9" s="72"/>
      <c r="K9" s="73">
        <f>SUM(L9+M9)</f>
        <v>117</v>
      </c>
      <c r="L9" s="100">
        <f>SUM(M9/2)</f>
        <v>39</v>
      </c>
      <c r="M9" s="73">
        <f>SUM(S9:AM9)</f>
        <v>78</v>
      </c>
      <c r="N9" s="75"/>
      <c r="O9" s="701">
        <f>SUM(M9-P9-Q9-R9-S9)</f>
        <v>60</v>
      </c>
      <c r="P9" s="688">
        <v>18</v>
      </c>
      <c r="Q9" s="76"/>
      <c r="R9" s="77"/>
      <c r="S9" s="72"/>
      <c r="T9" s="78">
        <v>20</v>
      </c>
      <c r="U9" s="79">
        <v>20</v>
      </c>
      <c r="V9" s="80"/>
      <c r="W9" s="81"/>
      <c r="X9" s="82">
        <v>19</v>
      </c>
      <c r="Y9" s="83">
        <v>19</v>
      </c>
      <c r="Z9" s="77"/>
      <c r="AA9" s="84"/>
      <c r="AB9" s="85"/>
      <c r="AC9" s="86"/>
      <c r="AD9" s="87"/>
      <c r="AE9" s="87"/>
      <c r="AF9" s="88"/>
      <c r="AG9" s="89"/>
      <c r="AH9" s="90"/>
      <c r="AI9" s="89"/>
      <c r="AJ9" s="91"/>
      <c r="AK9" s="91"/>
      <c r="AL9" s="91"/>
      <c r="AM9" s="75"/>
      <c r="AN9" s="92">
        <f t="shared" si="2"/>
        <v>78</v>
      </c>
      <c r="AO9" s="678"/>
    </row>
    <row r="10" spans="1:42" x14ac:dyDescent="0.2">
      <c r="A10" s="67" t="s">
        <v>5</v>
      </c>
      <c r="B10" s="68" t="s">
        <v>372</v>
      </c>
      <c r="C10" s="69"/>
      <c r="D10" s="70"/>
      <c r="E10" s="69"/>
      <c r="F10" s="221" t="s">
        <v>130</v>
      </c>
      <c r="G10" s="69"/>
      <c r="H10" s="70"/>
      <c r="I10" s="71"/>
      <c r="J10" s="72"/>
      <c r="K10" s="73">
        <f>SUM(L10+M10)</f>
        <v>175.5</v>
      </c>
      <c r="L10" s="100">
        <f t="shared" ref="L10:L15" si="3">SUM(M10/2)</f>
        <v>58.5</v>
      </c>
      <c r="M10" s="73">
        <f>SUM(S10:AM10)</f>
        <v>117</v>
      </c>
      <c r="N10" s="75"/>
      <c r="O10" s="701">
        <f>SUM(M10-P10-Q10-R10-S10)</f>
        <v>109</v>
      </c>
      <c r="P10" s="688">
        <v>8</v>
      </c>
      <c r="Q10" s="76"/>
      <c r="R10" s="77"/>
      <c r="S10" s="72"/>
      <c r="T10" s="78">
        <v>30</v>
      </c>
      <c r="U10" s="79">
        <v>30</v>
      </c>
      <c r="V10" s="80"/>
      <c r="W10" s="81"/>
      <c r="X10" s="82">
        <v>28</v>
      </c>
      <c r="Y10" s="83">
        <v>29</v>
      </c>
      <c r="Z10" s="77"/>
      <c r="AA10" s="84"/>
      <c r="AB10" s="85"/>
      <c r="AC10" s="86"/>
      <c r="AD10" s="87"/>
      <c r="AE10" s="87"/>
      <c r="AF10" s="88"/>
      <c r="AG10" s="89"/>
      <c r="AH10" s="90"/>
      <c r="AI10" s="89"/>
      <c r="AJ10" s="91"/>
      <c r="AK10" s="91"/>
      <c r="AL10" s="91"/>
      <c r="AM10" s="75"/>
      <c r="AN10" s="92"/>
      <c r="AO10" s="678"/>
    </row>
    <row r="11" spans="1:42" ht="19.5" x14ac:dyDescent="0.2">
      <c r="A11" s="67" t="s">
        <v>6</v>
      </c>
      <c r="B11" s="94" t="s">
        <v>57</v>
      </c>
      <c r="C11" s="95"/>
      <c r="D11" s="96"/>
      <c r="E11" s="95"/>
      <c r="F11" s="221" t="s">
        <v>130</v>
      </c>
      <c r="G11" s="95"/>
      <c r="H11" s="96"/>
      <c r="I11" s="97"/>
      <c r="J11" s="98"/>
      <c r="K11" s="99">
        <f>SUM(L11+M11)</f>
        <v>175.5</v>
      </c>
      <c r="L11" s="100">
        <f t="shared" si="3"/>
        <v>58.5</v>
      </c>
      <c r="M11" s="99">
        <f>SUM(S11:AM11)</f>
        <v>117</v>
      </c>
      <c r="N11" s="101"/>
      <c r="O11" s="702">
        <f>SUM(M11-P11-Q11-R11-S11)</f>
        <v>6</v>
      </c>
      <c r="P11" s="689">
        <v>111</v>
      </c>
      <c r="Q11" s="102"/>
      <c r="R11" s="103"/>
      <c r="S11" s="105"/>
      <c r="T11" s="106">
        <v>20</v>
      </c>
      <c r="U11" s="107">
        <v>40</v>
      </c>
      <c r="V11" s="108"/>
      <c r="W11" s="109"/>
      <c r="X11" s="110">
        <v>34</v>
      </c>
      <c r="Y11" s="111">
        <v>23</v>
      </c>
      <c r="Z11" s="104"/>
      <c r="AA11" s="112"/>
      <c r="AB11" s="113"/>
      <c r="AC11" s="114"/>
      <c r="AD11" s="115"/>
      <c r="AE11" s="115"/>
      <c r="AF11" s="116"/>
      <c r="AG11" s="117"/>
      <c r="AH11" s="118"/>
      <c r="AI11" s="117"/>
      <c r="AJ11" s="119"/>
      <c r="AK11" s="119"/>
      <c r="AL11" s="119"/>
      <c r="AM11" s="101"/>
      <c r="AN11" s="120">
        <f t="shared" si="2"/>
        <v>117</v>
      </c>
    </row>
    <row r="12" spans="1:42" x14ac:dyDescent="0.2">
      <c r="A12" s="67" t="s">
        <v>7</v>
      </c>
      <c r="B12" s="94" t="s">
        <v>17</v>
      </c>
      <c r="C12" s="95"/>
      <c r="D12" s="70"/>
      <c r="E12" s="69"/>
      <c r="F12" s="270" t="s">
        <v>131</v>
      </c>
      <c r="G12" s="95"/>
      <c r="H12" s="96"/>
      <c r="I12" s="97"/>
      <c r="J12" s="121"/>
      <c r="K12" s="99">
        <f>SUM(L12+N12)</f>
        <v>351</v>
      </c>
      <c r="L12" s="100">
        <f>SUM(N12/2)</f>
        <v>117</v>
      </c>
      <c r="M12" s="99"/>
      <c r="N12" s="100">
        <f>SUM(T12:AM12)</f>
        <v>234</v>
      </c>
      <c r="O12" s="703">
        <f>SUM(N12-P12-Q12-R12-S12)</f>
        <v>135</v>
      </c>
      <c r="P12" s="681">
        <v>99</v>
      </c>
      <c r="Q12" s="102"/>
      <c r="R12" s="104"/>
      <c r="S12" s="105"/>
      <c r="T12" s="106">
        <v>57</v>
      </c>
      <c r="U12" s="107">
        <v>60</v>
      </c>
      <c r="V12" s="108"/>
      <c r="W12" s="109"/>
      <c r="X12" s="110">
        <v>51</v>
      </c>
      <c r="Y12" s="111">
        <v>66</v>
      </c>
      <c r="Z12" s="104"/>
      <c r="AA12" s="112"/>
      <c r="AB12" s="113"/>
      <c r="AC12" s="114"/>
      <c r="AD12" s="115"/>
      <c r="AE12" s="115"/>
      <c r="AF12" s="116"/>
      <c r="AG12" s="117"/>
      <c r="AH12" s="118"/>
      <c r="AI12" s="117"/>
      <c r="AJ12" s="119"/>
      <c r="AK12" s="119"/>
      <c r="AL12" s="119"/>
      <c r="AM12" s="101"/>
      <c r="AN12" s="120">
        <f t="shared" si="2"/>
        <v>234</v>
      </c>
    </row>
    <row r="13" spans="1:42" ht="19.5" x14ac:dyDescent="0.2">
      <c r="A13" s="67" t="s">
        <v>8</v>
      </c>
      <c r="B13" s="94" t="s">
        <v>18</v>
      </c>
      <c r="C13" s="95"/>
      <c r="D13" s="96"/>
      <c r="E13" s="95"/>
      <c r="F13" s="221" t="s">
        <v>130</v>
      </c>
      <c r="G13" s="95"/>
      <c r="H13" s="96"/>
      <c r="I13" s="97"/>
      <c r="J13" s="98"/>
      <c r="K13" s="99">
        <f>SUM(L13+M13)</f>
        <v>175.5</v>
      </c>
      <c r="L13" s="100">
        <f t="shared" si="3"/>
        <v>58.5</v>
      </c>
      <c r="M13" s="99">
        <f>SUM(S13:AM13)</f>
        <v>117</v>
      </c>
      <c r="N13" s="101"/>
      <c r="O13" s="702">
        <f>SUM(M13-P13-Q13-R13-S13)</f>
        <v>103</v>
      </c>
      <c r="P13" s="681">
        <v>14</v>
      </c>
      <c r="Q13" s="102"/>
      <c r="R13" s="104"/>
      <c r="S13" s="105"/>
      <c r="T13" s="106">
        <v>50</v>
      </c>
      <c r="U13" s="107">
        <v>30</v>
      </c>
      <c r="V13" s="108"/>
      <c r="W13" s="109"/>
      <c r="X13" s="110">
        <v>17</v>
      </c>
      <c r="Y13" s="111">
        <v>20</v>
      </c>
      <c r="Z13" s="104"/>
      <c r="AA13" s="112"/>
      <c r="AB13" s="113"/>
      <c r="AC13" s="114"/>
      <c r="AD13" s="115"/>
      <c r="AE13" s="115"/>
      <c r="AF13" s="116"/>
      <c r="AG13" s="117"/>
      <c r="AH13" s="118"/>
      <c r="AI13" s="117"/>
      <c r="AJ13" s="119"/>
      <c r="AK13" s="119"/>
      <c r="AL13" s="119"/>
      <c r="AM13" s="101"/>
      <c r="AN13" s="120">
        <f t="shared" si="2"/>
        <v>117</v>
      </c>
    </row>
    <row r="14" spans="1:42" x14ac:dyDescent="0.2">
      <c r="A14" s="67" t="s">
        <v>9</v>
      </c>
      <c r="B14" s="94" t="s">
        <v>19</v>
      </c>
      <c r="C14" s="95"/>
      <c r="D14" s="96"/>
      <c r="E14" s="95"/>
      <c r="F14" s="221" t="s">
        <v>130</v>
      </c>
      <c r="G14" s="95"/>
      <c r="H14" s="96"/>
      <c r="I14" s="97"/>
      <c r="J14" s="121"/>
      <c r="K14" s="99">
        <f>SUM(L14+M14)</f>
        <v>175.5</v>
      </c>
      <c r="L14" s="100">
        <f t="shared" si="3"/>
        <v>58.5</v>
      </c>
      <c r="M14" s="99">
        <f>SUM(S14:AM14)</f>
        <v>117</v>
      </c>
      <c r="N14" s="101"/>
      <c r="O14" s="702">
        <f>SUM(M14-P14-Q14-R14-S14)</f>
        <v>10</v>
      </c>
      <c r="P14" s="681">
        <v>107</v>
      </c>
      <c r="Q14" s="102"/>
      <c r="R14" s="104"/>
      <c r="S14" s="105"/>
      <c r="T14" s="106">
        <v>34</v>
      </c>
      <c r="U14" s="107">
        <v>40</v>
      </c>
      <c r="V14" s="108"/>
      <c r="W14" s="109"/>
      <c r="X14" s="110">
        <v>17</v>
      </c>
      <c r="Y14" s="111">
        <v>26</v>
      </c>
      <c r="Z14" s="104"/>
      <c r="AA14" s="112"/>
      <c r="AB14" s="113"/>
      <c r="AC14" s="114"/>
      <c r="AD14" s="115"/>
      <c r="AE14" s="115"/>
      <c r="AF14" s="116"/>
      <c r="AG14" s="117"/>
      <c r="AH14" s="118"/>
      <c r="AI14" s="117"/>
      <c r="AJ14" s="119"/>
      <c r="AK14" s="119"/>
      <c r="AL14" s="119"/>
      <c r="AM14" s="101"/>
      <c r="AN14" s="120">
        <f t="shared" si="2"/>
        <v>117</v>
      </c>
    </row>
    <row r="15" spans="1:42" x14ac:dyDescent="0.2">
      <c r="A15" s="67" t="s">
        <v>369</v>
      </c>
      <c r="B15" s="123" t="s">
        <v>20</v>
      </c>
      <c r="C15" s="95"/>
      <c r="D15" s="124"/>
      <c r="E15" s="95"/>
      <c r="F15" s="221" t="s">
        <v>130</v>
      </c>
      <c r="G15" s="125"/>
      <c r="H15" s="126"/>
      <c r="I15" s="127"/>
      <c r="J15" s="105"/>
      <c r="K15" s="99">
        <f>SUM(L15+M15)</f>
        <v>105</v>
      </c>
      <c r="L15" s="100">
        <f t="shared" si="3"/>
        <v>35</v>
      </c>
      <c r="M15" s="99">
        <f>SUM(S15:AM15)</f>
        <v>70</v>
      </c>
      <c r="N15" s="101"/>
      <c r="O15" s="702">
        <f>SUM(M15-P15-Q15-R15-S15)</f>
        <v>54</v>
      </c>
      <c r="P15" s="681">
        <v>16</v>
      </c>
      <c r="Q15" s="102"/>
      <c r="R15" s="104"/>
      <c r="S15" s="105"/>
      <c r="T15" s="106">
        <v>35</v>
      </c>
      <c r="U15" s="107"/>
      <c r="V15" s="108"/>
      <c r="W15" s="109"/>
      <c r="X15" s="110">
        <v>17</v>
      </c>
      <c r="Y15" s="111">
        <v>18</v>
      </c>
      <c r="Z15" s="104"/>
      <c r="AA15" s="112"/>
      <c r="AB15" s="113"/>
      <c r="AC15" s="114"/>
      <c r="AD15" s="115"/>
      <c r="AE15" s="115"/>
      <c r="AF15" s="116"/>
      <c r="AG15" s="117"/>
      <c r="AH15" s="118"/>
      <c r="AI15" s="117"/>
      <c r="AJ15" s="119"/>
      <c r="AK15" s="119"/>
      <c r="AL15" s="119"/>
      <c r="AM15" s="101"/>
      <c r="AN15" s="120">
        <f t="shared" si="2"/>
        <v>70</v>
      </c>
    </row>
    <row r="16" spans="1:42" ht="4.5" customHeight="1" thickBot="1" x14ac:dyDescent="0.25">
      <c r="A16" s="677" t="s">
        <v>370</v>
      </c>
      <c r="B16" s="129"/>
      <c r="C16" s="130"/>
      <c r="D16" s="131"/>
      <c r="E16" s="130"/>
      <c r="F16" s="131"/>
      <c r="G16" s="130"/>
      <c r="H16" s="131"/>
      <c r="I16" s="132"/>
      <c r="J16" s="133"/>
      <c r="K16" s="134"/>
      <c r="L16" s="135"/>
      <c r="M16" s="134"/>
      <c r="N16" s="136"/>
      <c r="O16" s="704"/>
      <c r="P16" s="712"/>
      <c r="Q16" s="137"/>
      <c r="R16" s="138"/>
      <c r="S16" s="133"/>
      <c r="T16" s="139"/>
      <c r="U16" s="140"/>
      <c r="V16" s="138"/>
      <c r="W16" s="141"/>
      <c r="X16" s="142"/>
      <c r="Y16" s="143"/>
      <c r="Z16" s="138"/>
      <c r="AA16" s="141"/>
      <c r="AB16" s="144"/>
      <c r="AC16" s="145"/>
      <c r="AD16" s="146"/>
      <c r="AE16" s="146"/>
      <c r="AF16" s="147"/>
      <c r="AG16" s="148"/>
      <c r="AH16" s="149"/>
      <c r="AI16" s="148"/>
      <c r="AJ16" s="150"/>
      <c r="AK16" s="150"/>
      <c r="AL16" s="150"/>
      <c r="AM16" s="136"/>
      <c r="AN16" s="151"/>
    </row>
    <row r="17" spans="1:40" ht="48.75" customHeight="1" thickBot="1" x14ac:dyDescent="0.25">
      <c r="A17" s="56" t="s">
        <v>3</v>
      </c>
      <c r="B17" s="152" t="s">
        <v>21</v>
      </c>
      <c r="C17" s="153"/>
      <c r="D17" s="154"/>
      <c r="E17" s="153"/>
      <c r="F17" s="154"/>
      <c r="G17" s="153"/>
      <c r="H17" s="154"/>
      <c r="I17" s="155"/>
      <c r="J17" s="61"/>
      <c r="K17" s="47">
        <f>SUM(K18:K24)</f>
        <v>772.5</v>
      </c>
      <c r="L17" s="48">
        <f t="shared" ref="L17:AM17" si="4">SUM(L18:L24)</f>
        <v>257.5</v>
      </c>
      <c r="M17" s="47">
        <f t="shared" si="4"/>
        <v>294</v>
      </c>
      <c r="N17" s="48">
        <f t="shared" si="4"/>
        <v>221</v>
      </c>
      <c r="O17" s="683">
        <f t="shared" si="4"/>
        <v>392</v>
      </c>
      <c r="P17" s="710">
        <f t="shared" si="4"/>
        <v>77</v>
      </c>
      <c r="Q17" s="62">
        <f t="shared" si="4"/>
        <v>46</v>
      </c>
      <c r="R17" s="63">
        <f t="shared" si="4"/>
        <v>0</v>
      </c>
      <c r="S17" s="64">
        <f t="shared" si="4"/>
        <v>0</v>
      </c>
      <c r="T17" s="684">
        <f t="shared" si="4"/>
        <v>141</v>
      </c>
      <c r="U17" s="53">
        <f>SUM(U18:U24)</f>
        <v>153</v>
      </c>
      <c r="V17" s="65">
        <f t="shared" si="4"/>
        <v>0</v>
      </c>
      <c r="W17" s="66">
        <f t="shared" si="4"/>
        <v>0</v>
      </c>
      <c r="X17" s="682">
        <f>SUM(X18:X24)</f>
        <v>121</v>
      </c>
      <c r="Y17" s="47">
        <f>SUM(Y18:Y24)</f>
        <v>100</v>
      </c>
      <c r="Z17" s="63">
        <f t="shared" ref="Z17" si="5">SUM(Z18:Z24)</f>
        <v>0</v>
      </c>
      <c r="AA17" s="48"/>
      <c r="AB17" s="684">
        <f t="shared" si="4"/>
        <v>0</v>
      </c>
      <c r="AC17" s="53"/>
      <c r="AD17" s="65"/>
      <c r="AE17" s="65"/>
      <c r="AF17" s="66">
        <f t="shared" si="4"/>
        <v>0</v>
      </c>
      <c r="AG17" s="47">
        <f t="shared" si="4"/>
        <v>0</v>
      </c>
      <c r="AH17" s="64">
        <f>SUM(AH18:AH24)</f>
        <v>0</v>
      </c>
      <c r="AI17" s="47">
        <f>SUM(AI18:AI24)</f>
        <v>0</v>
      </c>
      <c r="AJ17" s="63"/>
      <c r="AK17" s="63">
        <f>SUM(AK18:AK24)</f>
        <v>0</v>
      </c>
      <c r="AL17" s="63">
        <f>SUM(AL18:AL24)</f>
        <v>0</v>
      </c>
      <c r="AM17" s="48">
        <f t="shared" si="4"/>
        <v>0</v>
      </c>
      <c r="AN17" s="55">
        <f t="shared" ref="AN17:AN24" si="6">SUM(T17:AA17)</f>
        <v>515</v>
      </c>
    </row>
    <row r="18" spans="1:40" ht="19.5" x14ac:dyDescent="0.2">
      <c r="A18" s="67" t="s">
        <v>10</v>
      </c>
      <c r="B18" s="68" t="s">
        <v>22</v>
      </c>
      <c r="C18" s="69"/>
      <c r="D18" s="96"/>
      <c r="E18" s="95"/>
      <c r="F18" s="221" t="s">
        <v>130</v>
      </c>
      <c r="G18" s="69"/>
      <c r="H18" s="70"/>
      <c r="I18" s="71"/>
      <c r="J18" s="156"/>
      <c r="K18" s="73">
        <f>SUM(L18+N18)</f>
        <v>150</v>
      </c>
      <c r="L18" s="100">
        <f>SUM(N18/2)</f>
        <v>50</v>
      </c>
      <c r="M18" s="73"/>
      <c r="N18" s="74">
        <f>SUM(T18:AM18)</f>
        <v>100</v>
      </c>
      <c r="O18" s="705">
        <f>SUM(N18-P18-Q18-R18-S18)</f>
        <v>54</v>
      </c>
      <c r="P18" s="688">
        <v>46</v>
      </c>
      <c r="Q18" s="76"/>
      <c r="R18" s="77"/>
      <c r="S18" s="72"/>
      <c r="T18" s="78">
        <v>36</v>
      </c>
      <c r="U18" s="79">
        <v>30</v>
      </c>
      <c r="V18" s="80"/>
      <c r="W18" s="81"/>
      <c r="X18" s="82">
        <v>17</v>
      </c>
      <c r="Y18" s="83">
        <v>17</v>
      </c>
      <c r="Z18" s="77"/>
      <c r="AA18" s="84"/>
      <c r="AB18" s="85"/>
      <c r="AC18" s="86"/>
      <c r="AD18" s="87"/>
      <c r="AE18" s="87"/>
      <c r="AF18" s="88"/>
      <c r="AG18" s="89"/>
      <c r="AH18" s="90"/>
      <c r="AI18" s="89"/>
      <c r="AJ18" s="91"/>
      <c r="AK18" s="91"/>
      <c r="AL18" s="91"/>
      <c r="AM18" s="75"/>
      <c r="AN18" s="158">
        <f t="shared" si="6"/>
        <v>100</v>
      </c>
    </row>
    <row r="19" spans="1:40" x14ac:dyDescent="0.2">
      <c r="A19" s="93" t="s">
        <v>11</v>
      </c>
      <c r="B19" s="94" t="s">
        <v>23</v>
      </c>
      <c r="C19" s="95"/>
      <c r="D19" s="70"/>
      <c r="E19" s="69"/>
      <c r="F19" s="270" t="s">
        <v>131</v>
      </c>
      <c r="G19" s="95"/>
      <c r="H19" s="96"/>
      <c r="I19" s="97"/>
      <c r="J19" s="121"/>
      <c r="K19" s="99">
        <f>SUM(L19+N19)</f>
        <v>181.5</v>
      </c>
      <c r="L19" s="100">
        <f>SUM(N19/2)</f>
        <v>60.5</v>
      </c>
      <c r="M19" s="99"/>
      <c r="N19" s="100">
        <f>SUM(T19:AM19)</f>
        <v>121</v>
      </c>
      <c r="O19" s="703">
        <f>SUM(N19-P19-Q19-R19-S19)</f>
        <v>104</v>
      </c>
      <c r="P19" s="681"/>
      <c r="Q19" s="102">
        <v>17</v>
      </c>
      <c r="R19" s="104"/>
      <c r="S19" s="105"/>
      <c r="T19" s="106">
        <v>34</v>
      </c>
      <c r="U19" s="107">
        <v>40</v>
      </c>
      <c r="V19" s="108"/>
      <c r="W19" s="109"/>
      <c r="X19" s="110">
        <v>17</v>
      </c>
      <c r="Y19" s="111">
        <v>30</v>
      </c>
      <c r="Z19" s="104"/>
      <c r="AA19" s="112"/>
      <c r="AB19" s="113"/>
      <c r="AC19" s="114"/>
      <c r="AD19" s="115"/>
      <c r="AE19" s="115"/>
      <c r="AF19" s="116"/>
      <c r="AG19" s="117"/>
      <c r="AH19" s="118"/>
      <c r="AI19" s="117"/>
      <c r="AJ19" s="119"/>
      <c r="AK19" s="119"/>
      <c r="AL19" s="119"/>
      <c r="AM19" s="101"/>
      <c r="AN19" s="120">
        <f t="shared" si="6"/>
        <v>121</v>
      </c>
    </row>
    <row r="20" spans="1:40" x14ac:dyDescent="0.2">
      <c r="A20" s="93" t="s">
        <v>12</v>
      </c>
      <c r="B20" s="94" t="s">
        <v>24</v>
      </c>
      <c r="C20" s="95"/>
      <c r="D20" s="96"/>
      <c r="E20" s="95"/>
      <c r="F20" s="221" t="s">
        <v>130</v>
      </c>
      <c r="G20" s="95"/>
      <c r="H20" s="96"/>
      <c r="I20" s="97"/>
      <c r="J20" s="105"/>
      <c r="K20" s="99">
        <f>SUM(L20+M20)</f>
        <v>117</v>
      </c>
      <c r="L20" s="100">
        <f t="shared" ref="L20:L24" si="7">SUM(M20/2)</f>
        <v>39</v>
      </c>
      <c r="M20" s="99">
        <f>SUM(S20:AM20)</f>
        <v>78</v>
      </c>
      <c r="N20" s="101"/>
      <c r="O20" s="702">
        <f>SUM(M20-P20-Q20-R20-S20)</f>
        <v>59</v>
      </c>
      <c r="P20" s="681"/>
      <c r="Q20" s="102">
        <v>19</v>
      </c>
      <c r="R20" s="104"/>
      <c r="S20" s="105"/>
      <c r="T20" s="106">
        <v>20</v>
      </c>
      <c r="U20" s="107">
        <v>20</v>
      </c>
      <c r="V20" s="108"/>
      <c r="W20" s="109"/>
      <c r="X20" s="110">
        <v>17</v>
      </c>
      <c r="Y20" s="111">
        <v>21</v>
      </c>
      <c r="Z20" s="104"/>
      <c r="AA20" s="112"/>
      <c r="AB20" s="113"/>
      <c r="AC20" s="114"/>
      <c r="AD20" s="115"/>
      <c r="AE20" s="115"/>
      <c r="AF20" s="116"/>
      <c r="AG20" s="117"/>
      <c r="AH20" s="118"/>
      <c r="AI20" s="117"/>
      <c r="AJ20" s="119"/>
      <c r="AK20" s="119"/>
      <c r="AL20" s="119"/>
      <c r="AM20" s="101"/>
      <c r="AN20" s="120">
        <f t="shared" si="6"/>
        <v>78</v>
      </c>
    </row>
    <row r="21" spans="1:40" x14ac:dyDescent="0.2">
      <c r="A21" s="93" t="s">
        <v>13</v>
      </c>
      <c r="B21" s="123" t="s">
        <v>386</v>
      </c>
      <c r="C21" s="125"/>
      <c r="D21" s="96"/>
      <c r="E21" s="95"/>
      <c r="F21" s="221" t="s">
        <v>130</v>
      </c>
      <c r="G21" s="125"/>
      <c r="H21" s="126"/>
      <c r="I21" s="127"/>
      <c r="J21" s="105"/>
      <c r="K21" s="99">
        <f>SUM(L21+M21)</f>
        <v>162</v>
      </c>
      <c r="L21" s="100">
        <f t="shared" si="7"/>
        <v>54</v>
      </c>
      <c r="M21" s="99">
        <f>SUM(S21:AM21)</f>
        <v>108</v>
      </c>
      <c r="N21" s="101"/>
      <c r="O21" s="702">
        <f>SUM(M21-P21-Q21-R21-S21)</f>
        <v>95</v>
      </c>
      <c r="P21" s="681">
        <v>13</v>
      </c>
      <c r="Q21" s="102"/>
      <c r="R21" s="104"/>
      <c r="S21" s="105"/>
      <c r="T21" s="106">
        <v>17</v>
      </c>
      <c r="U21" s="107">
        <v>25</v>
      </c>
      <c r="V21" s="108"/>
      <c r="W21" s="109"/>
      <c r="X21" s="110">
        <v>34</v>
      </c>
      <c r="Y21" s="111">
        <v>32</v>
      </c>
      <c r="Z21" s="104"/>
      <c r="AA21" s="112"/>
      <c r="AB21" s="113"/>
      <c r="AC21" s="114"/>
      <c r="AD21" s="115"/>
      <c r="AE21" s="115"/>
      <c r="AF21" s="116"/>
      <c r="AG21" s="117"/>
      <c r="AH21" s="118"/>
      <c r="AI21" s="117"/>
      <c r="AJ21" s="119"/>
      <c r="AK21" s="119"/>
      <c r="AL21" s="119"/>
      <c r="AM21" s="101"/>
      <c r="AN21" s="120">
        <f t="shared" si="6"/>
        <v>108</v>
      </c>
    </row>
    <row r="22" spans="1:40" x14ac:dyDescent="0.2">
      <c r="A22" s="93" t="s">
        <v>48</v>
      </c>
      <c r="B22" s="94" t="s">
        <v>25</v>
      </c>
      <c r="C22" s="95"/>
      <c r="D22" s="96" t="s">
        <v>130</v>
      </c>
      <c r="E22" s="95"/>
      <c r="F22" s="221"/>
      <c r="G22" s="95"/>
      <c r="H22" s="96"/>
      <c r="I22" s="97"/>
      <c r="J22" s="105"/>
      <c r="K22" s="99">
        <f>SUM(L22+M22)</f>
        <v>54</v>
      </c>
      <c r="L22" s="100">
        <f t="shared" si="7"/>
        <v>18</v>
      </c>
      <c r="M22" s="99">
        <f>SUM(S22:AM22)</f>
        <v>36</v>
      </c>
      <c r="N22" s="101"/>
      <c r="O22" s="702">
        <f>SUM(M22-P22-Q22-R22-S22)</f>
        <v>26</v>
      </c>
      <c r="P22" s="681"/>
      <c r="Q22" s="102">
        <v>10</v>
      </c>
      <c r="R22" s="104"/>
      <c r="S22" s="105"/>
      <c r="T22" s="106">
        <v>17</v>
      </c>
      <c r="U22" s="107">
        <v>19</v>
      </c>
      <c r="V22" s="108"/>
      <c r="W22" s="109"/>
      <c r="X22" s="110"/>
      <c r="Y22" s="111"/>
      <c r="Z22" s="104"/>
      <c r="AA22" s="112"/>
      <c r="AB22" s="113"/>
      <c r="AC22" s="114"/>
      <c r="AD22" s="115"/>
      <c r="AE22" s="115"/>
      <c r="AF22" s="116"/>
      <c r="AG22" s="117"/>
      <c r="AH22" s="118"/>
      <c r="AI22" s="117"/>
      <c r="AJ22" s="119"/>
      <c r="AK22" s="119"/>
      <c r="AL22" s="119"/>
      <c r="AM22" s="101"/>
      <c r="AN22" s="120">
        <f t="shared" si="6"/>
        <v>36</v>
      </c>
    </row>
    <row r="23" spans="1:40" x14ac:dyDescent="0.2">
      <c r="A23" s="93" t="s">
        <v>49</v>
      </c>
      <c r="B23" s="94" t="s">
        <v>50</v>
      </c>
      <c r="C23" s="95"/>
      <c r="D23" s="96" t="s">
        <v>130</v>
      </c>
      <c r="E23" s="95"/>
      <c r="F23" s="221"/>
      <c r="G23" s="95"/>
      <c r="H23" s="96"/>
      <c r="I23" s="97"/>
      <c r="J23" s="121"/>
      <c r="K23" s="99">
        <f>SUM(L23+M23)</f>
        <v>54</v>
      </c>
      <c r="L23" s="100">
        <f t="shared" si="7"/>
        <v>18</v>
      </c>
      <c r="M23" s="99">
        <f>SUM(S23:AM23)</f>
        <v>36</v>
      </c>
      <c r="N23" s="101"/>
      <c r="O23" s="702">
        <f>SUM(M23-P23-Q23-R23-S23)</f>
        <v>23</v>
      </c>
      <c r="P23" s="681">
        <v>13</v>
      </c>
      <c r="Q23" s="102"/>
      <c r="R23" s="104"/>
      <c r="S23" s="105"/>
      <c r="T23" s="106">
        <v>17</v>
      </c>
      <c r="U23" s="107">
        <v>19</v>
      </c>
      <c r="V23" s="108"/>
      <c r="W23" s="109"/>
      <c r="X23" s="110"/>
      <c r="Y23" s="111"/>
      <c r="Z23" s="104"/>
      <c r="AA23" s="112"/>
      <c r="AB23" s="113"/>
      <c r="AC23" s="114"/>
      <c r="AD23" s="115"/>
      <c r="AE23" s="115"/>
      <c r="AF23" s="116"/>
      <c r="AG23" s="117"/>
      <c r="AH23" s="118"/>
      <c r="AI23" s="117"/>
      <c r="AJ23" s="119"/>
      <c r="AK23" s="119"/>
      <c r="AL23" s="119"/>
      <c r="AM23" s="101"/>
      <c r="AN23" s="120">
        <f t="shared" si="6"/>
        <v>36</v>
      </c>
    </row>
    <row r="24" spans="1:40" x14ac:dyDescent="0.2">
      <c r="A24" s="93" t="s">
        <v>14</v>
      </c>
      <c r="B24" s="94" t="s">
        <v>26</v>
      </c>
      <c r="C24" s="95"/>
      <c r="D24" s="96"/>
      <c r="E24" s="95"/>
      <c r="F24" s="221"/>
      <c r="G24" s="95"/>
      <c r="H24" s="96"/>
      <c r="I24" s="97"/>
      <c r="J24" s="121"/>
      <c r="K24" s="99">
        <f>SUM(L24+M24)</f>
        <v>54</v>
      </c>
      <c r="L24" s="100">
        <f t="shared" si="7"/>
        <v>18</v>
      </c>
      <c r="M24" s="99">
        <f>SUM(S24:AM24)</f>
        <v>36</v>
      </c>
      <c r="N24" s="101"/>
      <c r="O24" s="702">
        <f>SUM(M24-P24-Q24-R24-S24)</f>
        <v>31</v>
      </c>
      <c r="P24" s="681">
        <v>5</v>
      </c>
      <c r="Q24" s="102"/>
      <c r="R24" s="104"/>
      <c r="S24" s="105"/>
      <c r="T24" s="106"/>
      <c r="U24" s="107"/>
      <c r="V24" s="108"/>
      <c r="W24" s="109"/>
      <c r="X24" s="110">
        <v>36</v>
      </c>
      <c r="Y24" s="111"/>
      <c r="Z24" s="104"/>
      <c r="AA24" s="112"/>
      <c r="AB24" s="113"/>
      <c r="AC24" s="114"/>
      <c r="AD24" s="115"/>
      <c r="AE24" s="115"/>
      <c r="AF24" s="116"/>
      <c r="AG24" s="117"/>
      <c r="AH24" s="118"/>
      <c r="AI24" s="117"/>
      <c r="AJ24" s="119"/>
      <c r="AK24" s="119"/>
      <c r="AL24" s="119"/>
      <c r="AM24" s="101"/>
      <c r="AN24" s="120">
        <f t="shared" si="6"/>
        <v>36</v>
      </c>
    </row>
    <row r="25" spans="1:40" ht="4.5" customHeight="1" x14ac:dyDescent="0.2">
      <c r="A25" s="159"/>
      <c r="B25" s="160"/>
      <c r="C25" s="161"/>
      <c r="D25" s="162"/>
      <c r="E25" s="161"/>
      <c r="F25" s="162"/>
      <c r="G25" s="161"/>
      <c r="H25" s="162"/>
      <c r="I25" s="163"/>
      <c r="J25" s="164"/>
      <c r="K25" s="165"/>
      <c r="L25" s="166"/>
      <c r="M25" s="165"/>
      <c r="N25" s="167"/>
      <c r="O25" s="706"/>
      <c r="P25" s="713"/>
      <c r="Q25" s="168"/>
      <c r="R25" s="169"/>
      <c r="S25" s="170"/>
      <c r="T25" s="171"/>
      <c r="U25" s="172"/>
      <c r="V25" s="169"/>
      <c r="W25" s="173"/>
      <c r="X25" s="171"/>
      <c r="Y25" s="172"/>
      <c r="Z25" s="169"/>
      <c r="AA25" s="173"/>
      <c r="AB25" s="174"/>
      <c r="AC25" s="175"/>
      <c r="AD25" s="176"/>
      <c r="AE25" s="176"/>
      <c r="AF25" s="167"/>
      <c r="AG25" s="175"/>
      <c r="AH25" s="177"/>
      <c r="AI25" s="175"/>
      <c r="AJ25" s="176"/>
      <c r="AK25" s="176"/>
      <c r="AL25" s="176"/>
      <c r="AM25" s="167"/>
      <c r="AN25" s="178"/>
    </row>
    <row r="26" spans="1:40" ht="23.25" customHeight="1" x14ac:dyDescent="0.2">
      <c r="A26" s="179" t="s">
        <v>54</v>
      </c>
      <c r="B26" s="180" t="s">
        <v>55</v>
      </c>
      <c r="C26" s="181"/>
      <c r="D26" s="182"/>
      <c r="E26" s="181"/>
      <c r="F26" s="182"/>
      <c r="G26" s="181"/>
      <c r="H26" s="182"/>
      <c r="I26" s="183"/>
      <c r="J26" s="184"/>
      <c r="K26" s="185">
        <f t="shared" ref="K26:T26" si="8">SUM(K27:K27)</f>
        <v>58.5</v>
      </c>
      <c r="L26" s="186">
        <f t="shared" si="8"/>
        <v>19.5</v>
      </c>
      <c r="M26" s="185">
        <f t="shared" si="8"/>
        <v>39</v>
      </c>
      <c r="N26" s="186">
        <f t="shared" si="8"/>
        <v>0</v>
      </c>
      <c r="O26" s="707">
        <f t="shared" si="8"/>
        <v>39</v>
      </c>
      <c r="P26" s="714">
        <f t="shared" si="8"/>
        <v>0</v>
      </c>
      <c r="Q26" s="187">
        <f t="shared" si="8"/>
        <v>0</v>
      </c>
      <c r="R26" s="188">
        <f t="shared" si="8"/>
        <v>0</v>
      </c>
      <c r="S26" s="189">
        <f t="shared" si="8"/>
        <v>0</v>
      </c>
      <c r="T26" s="190">
        <f t="shared" si="8"/>
        <v>0</v>
      </c>
      <c r="U26" s="185"/>
      <c r="V26" s="188"/>
      <c r="W26" s="186">
        <f t="shared" ref="W26:AB26" si="9">SUM(W27:W27)</f>
        <v>0</v>
      </c>
      <c r="X26" s="190">
        <f t="shared" si="9"/>
        <v>17</v>
      </c>
      <c r="Y26" s="185">
        <f t="shared" si="9"/>
        <v>22</v>
      </c>
      <c r="Z26" s="188">
        <f t="shared" si="9"/>
        <v>0</v>
      </c>
      <c r="AA26" s="186">
        <f t="shared" si="9"/>
        <v>0</v>
      </c>
      <c r="AB26" s="190">
        <f t="shared" si="9"/>
        <v>0</v>
      </c>
      <c r="AC26" s="185"/>
      <c r="AD26" s="188"/>
      <c r="AE26" s="188"/>
      <c r="AF26" s="186">
        <f>SUM(AF27:AF27)</f>
        <v>0</v>
      </c>
      <c r="AG26" s="185">
        <f>SUM(AG27:AG27)</f>
        <v>0</v>
      </c>
      <c r="AH26" s="189">
        <f>SUM(AH27:AH27)</f>
        <v>0</v>
      </c>
      <c r="AI26" s="185">
        <f>SUM(AI27:AI27)</f>
        <v>0</v>
      </c>
      <c r="AJ26" s="188"/>
      <c r="AK26" s="188">
        <f>SUM(AK27:AK27)</f>
        <v>0</v>
      </c>
      <c r="AL26" s="188">
        <f>SUM(AL27:AL27)</f>
        <v>0</v>
      </c>
      <c r="AM26" s="186">
        <f>SUM(AM27:AM27)</f>
        <v>0</v>
      </c>
      <c r="AN26" s="191">
        <f>SUM(T26:AA26)</f>
        <v>39</v>
      </c>
    </row>
    <row r="27" spans="1:40" ht="18.75" customHeight="1" x14ac:dyDescent="0.2">
      <c r="A27" s="93" t="s">
        <v>56</v>
      </c>
      <c r="B27" s="94" t="s">
        <v>123</v>
      </c>
      <c r="C27" s="95"/>
      <c r="D27" s="96"/>
      <c r="E27" s="95"/>
      <c r="F27" s="96"/>
      <c r="G27" s="95"/>
      <c r="H27" s="96"/>
      <c r="I27" s="97"/>
      <c r="J27" s="121"/>
      <c r="K27" s="99">
        <f>SUM(L27+M27)</f>
        <v>58.5</v>
      </c>
      <c r="L27" s="100">
        <f t="shared" ref="L27" si="10">SUM(M27/2)</f>
        <v>19.5</v>
      </c>
      <c r="M27" s="99">
        <f>SUM(S27:AM27)</f>
        <v>39</v>
      </c>
      <c r="N27" s="101"/>
      <c r="O27" s="702">
        <f>SUM(M27-P27-Q27-R27-S27)</f>
        <v>39</v>
      </c>
      <c r="P27" s="681"/>
      <c r="Q27" s="102"/>
      <c r="R27" s="104"/>
      <c r="S27" s="105"/>
      <c r="T27" s="106"/>
      <c r="U27" s="107"/>
      <c r="V27" s="108"/>
      <c r="W27" s="109"/>
      <c r="X27" s="110">
        <v>17</v>
      </c>
      <c r="Y27" s="111">
        <v>22</v>
      </c>
      <c r="Z27" s="104"/>
      <c r="AA27" s="112"/>
      <c r="AB27" s="113"/>
      <c r="AC27" s="114"/>
      <c r="AD27" s="115"/>
      <c r="AE27" s="115"/>
      <c r="AF27" s="116"/>
      <c r="AG27" s="117"/>
      <c r="AH27" s="118"/>
      <c r="AI27" s="117"/>
      <c r="AJ27" s="119"/>
      <c r="AK27" s="119"/>
      <c r="AL27" s="119"/>
      <c r="AM27" s="101"/>
      <c r="AN27" s="120">
        <f t="shared" ref="AN27" si="11">SUM(T27:AA27)</f>
        <v>39</v>
      </c>
    </row>
    <row r="28" spans="1:40" ht="6.75" customHeight="1" thickBot="1" x14ac:dyDescent="0.25">
      <c r="A28" s="128"/>
      <c r="B28" s="192"/>
      <c r="C28" s="193"/>
      <c r="D28" s="194"/>
      <c r="E28" s="193"/>
      <c r="F28" s="194"/>
      <c r="G28" s="193"/>
      <c r="H28" s="194"/>
      <c r="I28" s="195"/>
      <c r="J28" s="196"/>
      <c r="K28" s="134"/>
      <c r="L28" s="135"/>
      <c r="M28" s="134"/>
      <c r="N28" s="136"/>
      <c r="O28" s="704"/>
      <c r="P28" s="712"/>
      <c r="Q28" s="137"/>
      <c r="R28" s="138"/>
      <c r="S28" s="133"/>
      <c r="T28" s="139"/>
      <c r="U28" s="140"/>
      <c r="V28" s="138"/>
      <c r="W28" s="141"/>
      <c r="X28" s="139"/>
      <c r="Y28" s="140"/>
      <c r="Z28" s="138"/>
      <c r="AA28" s="141"/>
      <c r="AB28" s="197"/>
      <c r="AC28" s="148"/>
      <c r="AD28" s="150"/>
      <c r="AE28" s="150"/>
      <c r="AF28" s="136"/>
      <c r="AG28" s="148"/>
      <c r="AH28" s="149"/>
      <c r="AI28" s="148"/>
      <c r="AJ28" s="150"/>
      <c r="AK28" s="150"/>
      <c r="AL28" s="150"/>
      <c r="AM28" s="136"/>
      <c r="AN28" s="198"/>
    </row>
    <row r="29" spans="1:40" ht="51.75" customHeight="1" thickBot="1" x14ac:dyDescent="0.25">
      <c r="A29" s="737"/>
      <c r="B29" s="738" t="s">
        <v>127</v>
      </c>
      <c r="C29" s="739"/>
      <c r="D29" s="740" t="s">
        <v>396</v>
      </c>
      <c r="E29" s="741" t="s">
        <v>392</v>
      </c>
      <c r="F29" s="740" t="s">
        <v>393</v>
      </c>
      <c r="G29" s="741" t="s">
        <v>394</v>
      </c>
      <c r="H29" s="740" t="s">
        <v>401</v>
      </c>
      <c r="I29" s="742" t="s">
        <v>399</v>
      </c>
      <c r="J29" s="743" t="s">
        <v>395</v>
      </c>
      <c r="K29" s="744">
        <f>SUM(K30,K39,K47)</f>
        <v>4536.4162303664925</v>
      </c>
      <c r="L29" s="745">
        <f>SUM(L30,L39,L47)</f>
        <v>1512.4162303664921</v>
      </c>
      <c r="M29" s="746">
        <f>SUM(M30,M39,M47)</f>
        <v>3024</v>
      </c>
      <c r="N29" s="747"/>
      <c r="O29" s="748">
        <f t="shared" ref="O29:AM29" si="12">SUM(O30,O39,O47)</f>
        <v>1319</v>
      </c>
      <c r="P29" s="749">
        <f t="shared" si="12"/>
        <v>1255</v>
      </c>
      <c r="Q29" s="750">
        <f t="shared" si="12"/>
        <v>0</v>
      </c>
      <c r="R29" s="748">
        <f t="shared" si="12"/>
        <v>25</v>
      </c>
      <c r="S29" s="748">
        <f t="shared" si="12"/>
        <v>0</v>
      </c>
      <c r="T29" s="748">
        <f t="shared" si="12"/>
        <v>225</v>
      </c>
      <c r="U29" s="751">
        <f t="shared" si="12"/>
        <v>347</v>
      </c>
      <c r="V29" s="752">
        <f t="shared" si="12"/>
        <v>108</v>
      </c>
      <c r="W29" s="753">
        <f t="shared" si="12"/>
        <v>0</v>
      </c>
      <c r="X29" s="750">
        <f t="shared" si="12"/>
        <v>291</v>
      </c>
      <c r="Y29" s="751">
        <f t="shared" si="12"/>
        <v>253</v>
      </c>
      <c r="Z29" s="752">
        <f t="shared" si="12"/>
        <v>180</v>
      </c>
      <c r="AA29" s="753">
        <f t="shared" si="12"/>
        <v>0</v>
      </c>
      <c r="AB29" s="750">
        <f t="shared" si="12"/>
        <v>612</v>
      </c>
      <c r="AC29" s="751">
        <f t="shared" si="12"/>
        <v>504</v>
      </c>
      <c r="AD29" s="752">
        <f t="shared" si="12"/>
        <v>180</v>
      </c>
      <c r="AE29" s="752">
        <f t="shared" si="12"/>
        <v>180</v>
      </c>
      <c r="AF29" s="754">
        <f t="shared" si="12"/>
        <v>0</v>
      </c>
      <c r="AG29" s="751">
        <f t="shared" si="12"/>
        <v>576</v>
      </c>
      <c r="AH29" s="754">
        <f t="shared" si="12"/>
        <v>0</v>
      </c>
      <c r="AI29" s="751">
        <f t="shared" si="12"/>
        <v>216</v>
      </c>
      <c r="AJ29" s="752">
        <f t="shared" si="12"/>
        <v>252</v>
      </c>
      <c r="AK29" s="752">
        <f t="shared" si="12"/>
        <v>0</v>
      </c>
      <c r="AL29" s="752">
        <f t="shared" si="12"/>
        <v>0</v>
      </c>
      <c r="AM29" s="753">
        <f t="shared" si="12"/>
        <v>0</v>
      </c>
      <c r="AN29" s="755">
        <f>SUM(T29:AM29)</f>
        <v>3924</v>
      </c>
    </row>
    <row r="30" spans="1:40" ht="35.25" customHeight="1" thickBot="1" x14ac:dyDescent="0.25">
      <c r="A30" s="199" t="s">
        <v>59</v>
      </c>
      <c r="B30" s="200" t="s">
        <v>58</v>
      </c>
      <c r="C30" s="201"/>
      <c r="D30" s="202"/>
      <c r="E30" s="201"/>
      <c r="F30" s="202"/>
      <c r="G30" s="201"/>
      <c r="H30" s="202"/>
      <c r="I30" s="203"/>
      <c r="J30" s="204"/>
      <c r="K30" s="205">
        <f>SUM(K31,K36)</f>
        <v>647.91623036649219</v>
      </c>
      <c r="L30" s="206">
        <f>SUM(L31,L36)</f>
        <v>215.91623036649216</v>
      </c>
      <c r="M30" s="431">
        <f>SUM(M31,M36)</f>
        <v>432</v>
      </c>
      <c r="N30" s="433">
        <f>SUM(N32:N35)</f>
        <v>0</v>
      </c>
      <c r="O30" s="205">
        <f t="shared" ref="O30" si="13">SUM(O31,O36)</f>
        <v>52</v>
      </c>
      <c r="P30" s="207">
        <f t="shared" ref="P30" si="14">SUM(P31,P36)</f>
        <v>380</v>
      </c>
      <c r="Q30" s="207">
        <f t="shared" ref="Q30" si="15">SUM(Q31,Q36)</f>
        <v>0</v>
      </c>
      <c r="R30" s="207">
        <f t="shared" ref="R30" si="16">SUM(R31,R36)</f>
        <v>0</v>
      </c>
      <c r="S30" s="208">
        <f t="shared" ref="S30" si="17">SUM(S31,S36)</f>
        <v>0</v>
      </c>
      <c r="T30" s="458">
        <f t="shared" ref="T30:AA30" si="18">SUM(T31,T36)</f>
        <v>0</v>
      </c>
      <c r="U30" s="661">
        <f t="shared" si="18"/>
        <v>0</v>
      </c>
      <c r="V30" s="662">
        <f t="shared" si="18"/>
        <v>0</v>
      </c>
      <c r="W30" s="663">
        <f t="shared" si="18"/>
        <v>0</v>
      </c>
      <c r="X30" s="458">
        <f t="shared" si="18"/>
        <v>34</v>
      </c>
      <c r="Y30" s="661">
        <f t="shared" si="18"/>
        <v>24</v>
      </c>
      <c r="Z30" s="662">
        <f t="shared" si="18"/>
        <v>0</v>
      </c>
      <c r="AA30" s="664">
        <f t="shared" si="18"/>
        <v>0</v>
      </c>
      <c r="AB30" s="458">
        <f>SUM(AB31,AB36)</f>
        <v>92</v>
      </c>
      <c r="AC30" s="665">
        <f t="shared" ref="AC30:AM30" si="19">SUM(AC31,AC36)</f>
        <v>74</v>
      </c>
      <c r="AD30" s="662">
        <f t="shared" si="19"/>
        <v>0</v>
      </c>
      <c r="AE30" s="662">
        <f t="shared" si="19"/>
        <v>0</v>
      </c>
      <c r="AF30" s="664">
        <f t="shared" si="19"/>
        <v>0</v>
      </c>
      <c r="AG30" s="665">
        <f t="shared" si="19"/>
        <v>162</v>
      </c>
      <c r="AH30" s="664">
        <f t="shared" si="19"/>
        <v>0</v>
      </c>
      <c r="AI30" s="665">
        <f t="shared" si="19"/>
        <v>46</v>
      </c>
      <c r="AJ30" s="662">
        <f t="shared" si="19"/>
        <v>0</v>
      </c>
      <c r="AK30" s="662">
        <f t="shared" si="19"/>
        <v>0</v>
      </c>
      <c r="AL30" s="662">
        <f t="shared" si="19"/>
        <v>0</v>
      </c>
      <c r="AM30" s="664">
        <f t="shared" si="19"/>
        <v>0</v>
      </c>
      <c r="AN30" s="371">
        <f>SUM(T30:AM30)</f>
        <v>432</v>
      </c>
    </row>
    <row r="31" spans="1:40" ht="16.5" customHeight="1" x14ac:dyDescent="0.2">
      <c r="A31" s="474"/>
      <c r="B31" s="407" t="s">
        <v>65</v>
      </c>
      <c r="C31" s="251"/>
      <c r="D31" s="252"/>
      <c r="E31" s="251"/>
      <c r="F31" s="252"/>
      <c r="G31" s="251"/>
      <c r="H31" s="252"/>
      <c r="I31" s="253"/>
      <c r="J31" s="254"/>
      <c r="K31" s="255">
        <f>SUM(K32:K35)</f>
        <v>647.91623036649219</v>
      </c>
      <c r="L31" s="257">
        <f t="shared" ref="L31" si="20">SUM(L32:L35)</f>
        <v>215.91623036649216</v>
      </c>
      <c r="M31" s="432">
        <f t="shared" ref="M31" si="21">SUM(M32:M35)</f>
        <v>432</v>
      </c>
      <c r="N31" s="259">
        <f t="shared" ref="N31" si="22">SUM(N32:N35)</f>
        <v>0</v>
      </c>
      <c r="O31" s="255">
        <f t="shared" ref="O31" si="23">SUM(O32:O35)</f>
        <v>52</v>
      </c>
      <c r="P31" s="258">
        <f t="shared" ref="P31" si="24">SUM(P32:P35)</f>
        <v>380</v>
      </c>
      <c r="Q31" s="258">
        <f t="shared" ref="Q31" si="25">SUM(Q32:Q35)</f>
        <v>0</v>
      </c>
      <c r="R31" s="258">
        <f t="shared" ref="R31" si="26">SUM(R32:R35)</f>
        <v>0</v>
      </c>
      <c r="S31" s="259">
        <f t="shared" ref="S31" si="27">SUM(S32:S35)</f>
        <v>0</v>
      </c>
      <c r="T31" s="423">
        <f t="shared" ref="T31:AA31" si="28">SUM(T32:T35)</f>
        <v>0</v>
      </c>
      <c r="U31" s="432">
        <f t="shared" si="28"/>
        <v>0</v>
      </c>
      <c r="V31" s="258">
        <f t="shared" si="28"/>
        <v>0</v>
      </c>
      <c r="W31" s="259">
        <f t="shared" si="28"/>
        <v>0</v>
      </c>
      <c r="X31" s="423">
        <f t="shared" si="28"/>
        <v>34</v>
      </c>
      <c r="Y31" s="432">
        <f t="shared" si="28"/>
        <v>24</v>
      </c>
      <c r="Z31" s="258">
        <f t="shared" si="28"/>
        <v>0</v>
      </c>
      <c r="AA31" s="257">
        <f t="shared" si="28"/>
        <v>0</v>
      </c>
      <c r="AB31" s="423">
        <f>SUM(AB32:AB35)</f>
        <v>92</v>
      </c>
      <c r="AC31" s="255">
        <f t="shared" ref="AC31:AM31" si="29">SUM(AC32:AC35)</f>
        <v>74</v>
      </c>
      <c r="AD31" s="258">
        <f t="shared" si="29"/>
        <v>0</v>
      </c>
      <c r="AE31" s="258">
        <f t="shared" si="29"/>
        <v>0</v>
      </c>
      <c r="AF31" s="257">
        <f t="shared" si="29"/>
        <v>0</v>
      </c>
      <c r="AG31" s="255">
        <f t="shared" si="29"/>
        <v>162</v>
      </c>
      <c r="AH31" s="257">
        <f t="shared" si="29"/>
        <v>0</v>
      </c>
      <c r="AI31" s="255">
        <f t="shared" si="29"/>
        <v>46</v>
      </c>
      <c r="AJ31" s="258">
        <f t="shared" si="29"/>
        <v>0</v>
      </c>
      <c r="AK31" s="258">
        <f t="shared" si="29"/>
        <v>0</v>
      </c>
      <c r="AL31" s="258">
        <f t="shared" si="29"/>
        <v>0</v>
      </c>
      <c r="AM31" s="257">
        <f t="shared" si="29"/>
        <v>0</v>
      </c>
      <c r="AN31" s="475">
        <f t="shared" ref="AN31:AN86" si="30">SUM(T31:AM31)</f>
        <v>432</v>
      </c>
    </row>
    <row r="32" spans="1:40" x14ac:dyDescent="0.25">
      <c r="A32" s="211" t="s">
        <v>60</v>
      </c>
      <c r="B32" s="212" t="s">
        <v>61</v>
      </c>
      <c r="C32" s="95"/>
      <c r="D32" s="96"/>
      <c r="E32" s="95"/>
      <c r="F32" s="96"/>
      <c r="G32" s="95"/>
      <c r="H32" s="96"/>
      <c r="I32" s="687" t="s">
        <v>130</v>
      </c>
      <c r="J32" s="416"/>
      <c r="K32" s="99">
        <f>SUM(L32+M32)</f>
        <v>54</v>
      </c>
      <c r="L32" s="100">
        <f>SUM(M32/8)</f>
        <v>6</v>
      </c>
      <c r="M32" s="122">
        <f>SUM(S32:AM32)</f>
        <v>48</v>
      </c>
      <c r="N32" s="428"/>
      <c r="O32" s="111">
        <f>SUM(M32-P32-Q32-R32-S32)</f>
        <v>24</v>
      </c>
      <c r="P32" s="213">
        <v>24</v>
      </c>
      <c r="Q32" s="213"/>
      <c r="R32" s="213"/>
      <c r="S32" s="214"/>
      <c r="T32" s="459"/>
      <c r="U32" s="456"/>
      <c r="V32" s="217"/>
      <c r="W32" s="454"/>
      <c r="X32" s="463"/>
      <c r="Y32" s="462"/>
      <c r="Z32" s="213"/>
      <c r="AA32" s="221"/>
      <c r="AB32" s="459"/>
      <c r="AC32" s="216"/>
      <c r="AD32" s="217"/>
      <c r="AE32" s="217"/>
      <c r="AF32" s="218"/>
      <c r="AG32" s="220">
        <v>48</v>
      </c>
      <c r="AH32" s="221"/>
      <c r="AI32" s="220"/>
      <c r="AJ32" s="213"/>
      <c r="AK32" s="213"/>
      <c r="AL32" s="213"/>
      <c r="AM32" s="221"/>
      <c r="AN32" s="440">
        <f t="shared" si="30"/>
        <v>48</v>
      </c>
    </row>
    <row r="33" spans="1:40" x14ac:dyDescent="0.25">
      <c r="A33" s="211" t="s">
        <v>62</v>
      </c>
      <c r="B33" s="212" t="s">
        <v>18</v>
      </c>
      <c r="C33" s="95"/>
      <c r="D33" s="96"/>
      <c r="E33" s="95"/>
      <c r="F33" s="96"/>
      <c r="G33" s="95"/>
      <c r="H33" s="96" t="s">
        <v>130</v>
      </c>
      <c r="I33" s="97"/>
      <c r="J33" s="121"/>
      <c r="K33" s="99">
        <f>SUM(L33+M33)</f>
        <v>54</v>
      </c>
      <c r="L33" s="100">
        <f>SUM(M33/8)</f>
        <v>6</v>
      </c>
      <c r="M33" s="122">
        <f>SUM(S33:AM33)</f>
        <v>48</v>
      </c>
      <c r="N33" s="428"/>
      <c r="O33" s="111">
        <f>SUM(M33-P33-Q33-R33-S33)</f>
        <v>24</v>
      </c>
      <c r="P33" s="213">
        <v>24</v>
      </c>
      <c r="Q33" s="213"/>
      <c r="R33" s="213"/>
      <c r="S33" s="214"/>
      <c r="T33" s="459"/>
      <c r="U33" s="456"/>
      <c r="V33" s="217"/>
      <c r="W33" s="454"/>
      <c r="X33" s="463"/>
      <c r="Y33" s="462"/>
      <c r="Z33" s="213"/>
      <c r="AA33" s="221"/>
      <c r="AB33" s="459">
        <v>24</v>
      </c>
      <c r="AC33" s="216">
        <v>24</v>
      </c>
      <c r="AD33" s="217"/>
      <c r="AE33" s="217"/>
      <c r="AF33" s="218"/>
      <c r="AG33" s="220"/>
      <c r="AH33" s="221"/>
      <c r="AI33" s="220"/>
      <c r="AJ33" s="213"/>
      <c r="AK33" s="213"/>
      <c r="AL33" s="213"/>
      <c r="AM33" s="221"/>
      <c r="AN33" s="440">
        <f t="shared" si="30"/>
        <v>48</v>
      </c>
    </row>
    <row r="34" spans="1:40" x14ac:dyDescent="0.25">
      <c r="A34" s="211" t="s">
        <v>63</v>
      </c>
      <c r="B34" s="212" t="s">
        <v>57</v>
      </c>
      <c r="C34" s="95"/>
      <c r="D34" s="96"/>
      <c r="E34" s="95"/>
      <c r="F34" s="96"/>
      <c r="G34" s="95"/>
      <c r="H34" s="96" t="s">
        <v>130</v>
      </c>
      <c r="I34" s="97"/>
      <c r="J34" s="416" t="s">
        <v>130</v>
      </c>
      <c r="K34" s="99">
        <f>SUM(L34+M34)</f>
        <v>196</v>
      </c>
      <c r="L34" s="100">
        <f>SUM(M34/6)</f>
        <v>28</v>
      </c>
      <c r="M34" s="122">
        <f>SUM(S34:AM34)</f>
        <v>168</v>
      </c>
      <c r="N34" s="118"/>
      <c r="O34" s="111">
        <f>SUM(M34-P34-Q34-R34-S34)</f>
        <v>0</v>
      </c>
      <c r="P34" s="213">
        <v>168</v>
      </c>
      <c r="Q34" s="213"/>
      <c r="R34" s="213"/>
      <c r="S34" s="214"/>
      <c r="T34" s="459"/>
      <c r="U34" s="456"/>
      <c r="V34" s="217"/>
      <c r="W34" s="454"/>
      <c r="X34" s="463"/>
      <c r="Y34" s="462"/>
      <c r="Z34" s="213"/>
      <c r="AA34" s="221"/>
      <c r="AB34" s="459">
        <v>34</v>
      </c>
      <c r="AC34" s="216">
        <v>26</v>
      </c>
      <c r="AD34" s="217"/>
      <c r="AE34" s="217"/>
      <c r="AF34" s="218"/>
      <c r="AG34" s="220">
        <v>82</v>
      </c>
      <c r="AH34" s="221"/>
      <c r="AI34" s="220">
        <v>26</v>
      </c>
      <c r="AJ34" s="213"/>
      <c r="AK34" s="213"/>
      <c r="AL34" s="213"/>
      <c r="AM34" s="221"/>
      <c r="AN34" s="440">
        <f t="shared" si="30"/>
        <v>168</v>
      </c>
    </row>
    <row r="35" spans="1:40" x14ac:dyDescent="0.25">
      <c r="A35" s="211" t="s">
        <v>64</v>
      </c>
      <c r="B35" s="211" t="s">
        <v>19</v>
      </c>
      <c r="C35" s="125"/>
      <c r="D35" s="126"/>
      <c r="E35" s="125">
        <v>3</v>
      </c>
      <c r="F35" s="96">
        <v>3</v>
      </c>
      <c r="G35" s="125">
        <v>3</v>
      </c>
      <c r="H35" s="96">
        <v>3</v>
      </c>
      <c r="I35" s="127">
        <v>3</v>
      </c>
      <c r="J35" s="416" t="s">
        <v>130</v>
      </c>
      <c r="K35" s="99">
        <f>SUM(L35+M35)</f>
        <v>343.91623036649219</v>
      </c>
      <c r="L35" s="100">
        <f>SUM(M35/0.955)</f>
        <v>175.91623036649216</v>
      </c>
      <c r="M35" s="122">
        <f>SUM(S35:AM35)</f>
        <v>168</v>
      </c>
      <c r="N35" s="118"/>
      <c r="O35" s="111">
        <f>SUM(M35-P35-Q35-R35-S35)</f>
        <v>4</v>
      </c>
      <c r="P35" s="213">
        <v>164</v>
      </c>
      <c r="Q35" s="213"/>
      <c r="R35" s="213"/>
      <c r="S35" s="214"/>
      <c r="T35" s="459"/>
      <c r="U35" s="456"/>
      <c r="V35" s="217"/>
      <c r="W35" s="454"/>
      <c r="X35" s="463">
        <v>34</v>
      </c>
      <c r="Y35" s="462">
        <v>24</v>
      </c>
      <c r="Z35" s="213"/>
      <c r="AA35" s="221"/>
      <c r="AB35" s="459">
        <v>34</v>
      </c>
      <c r="AC35" s="216">
        <v>24</v>
      </c>
      <c r="AD35" s="217"/>
      <c r="AE35" s="217"/>
      <c r="AF35" s="218"/>
      <c r="AG35" s="220">
        <v>32</v>
      </c>
      <c r="AH35" s="221"/>
      <c r="AI35" s="220">
        <v>20</v>
      </c>
      <c r="AJ35" s="213"/>
      <c r="AK35" s="213"/>
      <c r="AL35" s="213"/>
      <c r="AM35" s="221"/>
      <c r="AN35" s="440">
        <f t="shared" si="30"/>
        <v>168</v>
      </c>
    </row>
    <row r="36" spans="1:40" ht="19.5" customHeight="1" x14ac:dyDescent="0.2">
      <c r="A36" s="222"/>
      <c r="B36" s="223" t="s">
        <v>66</v>
      </c>
      <c r="C36" s="224"/>
      <c r="D36" s="225"/>
      <c r="E36" s="224"/>
      <c r="F36" s="225"/>
      <c r="G36" s="224"/>
      <c r="H36" s="225"/>
      <c r="I36" s="226"/>
      <c r="J36" s="227"/>
      <c r="K36" s="228">
        <f t="shared" ref="K36:AM36" si="31">SUM(K37:K37)</f>
        <v>0</v>
      </c>
      <c r="L36" s="229">
        <f t="shared" si="31"/>
        <v>0</v>
      </c>
      <c r="M36" s="230">
        <f t="shared" si="31"/>
        <v>0</v>
      </c>
      <c r="N36" s="232">
        <f t="shared" si="31"/>
        <v>0</v>
      </c>
      <c r="O36" s="228">
        <f t="shared" si="31"/>
        <v>0</v>
      </c>
      <c r="P36" s="231">
        <f t="shared" si="31"/>
        <v>0</v>
      </c>
      <c r="Q36" s="231">
        <f t="shared" si="31"/>
        <v>0</v>
      </c>
      <c r="R36" s="231">
        <f t="shared" si="31"/>
        <v>0</v>
      </c>
      <c r="S36" s="232">
        <f t="shared" si="31"/>
        <v>0</v>
      </c>
      <c r="T36" s="424">
        <f t="shared" si="31"/>
        <v>0</v>
      </c>
      <c r="U36" s="230">
        <f t="shared" si="31"/>
        <v>0</v>
      </c>
      <c r="V36" s="231">
        <f t="shared" si="31"/>
        <v>0</v>
      </c>
      <c r="W36" s="232">
        <f t="shared" si="31"/>
        <v>0</v>
      </c>
      <c r="X36" s="424">
        <f t="shared" si="31"/>
        <v>0</v>
      </c>
      <c r="Y36" s="230">
        <f t="shared" si="31"/>
        <v>0</v>
      </c>
      <c r="Z36" s="231">
        <f t="shared" si="31"/>
        <v>0</v>
      </c>
      <c r="AA36" s="229">
        <f t="shared" si="31"/>
        <v>0</v>
      </c>
      <c r="AB36" s="424">
        <f t="shared" si="31"/>
        <v>0</v>
      </c>
      <c r="AC36" s="228">
        <f t="shared" si="31"/>
        <v>0</v>
      </c>
      <c r="AD36" s="231">
        <f t="shared" si="31"/>
        <v>0</v>
      </c>
      <c r="AE36" s="231">
        <f t="shared" si="31"/>
        <v>0</v>
      </c>
      <c r="AF36" s="229">
        <f t="shared" si="31"/>
        <v>0</v>
      </c>
      <c r="AG36" s="228">
        <f t="shared" si="31"/>
        <v>0</v>
      </c>
      <c r="AH36" s="229">
        <f t="shared" si="31"/>
        <v>0</v>
      </c>
      <c r="AI36" s="228">
        <f t="shared" si="31"/>
        <v>0</v>
      </c>
      <c r="AJ36" s="231">
        <f t="shared" si="31"/>
        <v>0</v>
      </c>
      <c r="AK36" s="231">
        <f t="shared" si="31"/>
        <v>0</v>
      </c>
      <c r="AL36" s="231">
        <f t="shared" si="31"/>
        <v>0</v>
      </c>
      <c r="AM36" s="229">
        <f t="shared" si="31"/>
        <v>0</v>
      </c>
      <c r="AN36" s="441">
        <f t="shared" si="30"/>
        <v>0</v>
      </c>
    </row>
    <row r="37" spans="1:40" ht="12" customHeight="1" thickBot="1" x14ac:dyDescent="0.3">
      <c r="A37" s="211" t="s">
        <v>67</v>
      </c>
      <c r="B37" s="398"/>
      <c r="C37" s="95"/>
      <c r="D37" s="96"/>
      <c r="E37" s="95"/>
      <c r="F37" s="96"/>
      <c r="G37" s="685"/>
      <c r="H37" s="686"/>
      <c r="I37" s="97"/>
      <c r="J37" s="98"/>
      <c r="K37" s="99">
        <f>SUM(L37+M37)</f>
        <v>0</v>
      </c>
      <c r="L37" s="100">
        <f>SUM(M37/2)</f>
        <v>0</v>
      </c>
      <c r="M37" s="122">
        <f>SUM(S37:AM37)</f>
        <v>0</v>
      </c>
      <c r="N37" s="428"/>
      <c r="O37" s="111">
        <f>SUM(M37-P37-Q37-R37-S37)</f>
        <v>0</v>
      </c>
      <c r="P37" s="104"/>
      <c r="Q37" s="104"/>
      <c r="R37" s="104"/>
      <c r="S37" s="105"/>
      <c r="T37" s="460"/>
      <c r="U37" s="457"/>
      <c r="V37" s="108"/>
      <c r="W37" s="455"/>
      <c r="X37" s="681"/>
      <c r="Y37" s="102"/>
      <c r="Z37" s="104"/>
      <c r="AA37" s="112"/>
      <c r="AB37" s="459"/>
      <c r="AC37" s="216"/>
      <c r="AD37" s="217"/>
      <c r="AE37" s="217"/>
      <c r="AF37" s="218"/>
      <c r="AG37" s="220"/>
      <c r="AH37" s="221"/>
      <c r="AI37" s="220"/>
      <c r="AJ37" s="119"/>
      <c r="AK37" s="119"/>
      <c r="AL37" s="119"/>
      <c r="AM37" s="101"/>
      <c r="AN37" s="440">
        <f t="shared" si="30"/>
        <v>0</v>
      </c>
    </row>
    <row r="38" spans="1:40" ht="5.25" customHeight="1" thickBot="1" x14ac:dyDescent="0.25">
      <c r="A38" s="468"/>
      <c r="B38" s="469"/>
      <c r="C38" s="470"/>
      <c r="D38" s="471"/>
      <c r="E38" s="470"/>
      <c r="F38" s="471"/>
      <c r="G38" s="470"/>
      <c r="H38" s="471"/>
      <c r="I38" s="472"/>
      <c r="J38" s="473"/>
      <c r="K38" s="466"/>
      <c r="L38" s="425"/>
      <c r="M38" s="429"/>
      <c r="N38" s="430"/>
      <c r="O38" s="434"/>
      <c r="P38" s="435"/>
      <c r="Q38" s="435"/>
      <c r="R38" s="435"/>
      <c r="S38" s="436"/>
      <c r="T38" s="442"/>
      <c r="U38" s="443"/>
      <c r="V38" s="435"/>
      <c r="W38" s="444"/>
      <c r="X38" s="442"/>
      <c r="Y38" s="443"/>
      <c r="Z38" s="435"/>
      <c r="AA38" s="444"/>
      <c r="AB38" s="734"/>
      <c r="AC38" s="735"/>
      <c r="AD38" s="447"/>
      <c r="AE38" s="447"/>
      <c r="AF38" s="430"/>
      <c r="AG38" s="446"/>
      <c r="AH38" s="448"/>
      <c r="AI38" s="446"/>
      <c r="AJ38" s="447"/>
      <c r="AK38" s="447"/>
      <c r="AL38" s="447"/>
      <c r="AM38" s="430"/>
      <c r="AN38" s="480"/>
    </row>
    <row r="39" spans="1:40" ht="30.75" customHeight="1" thickBot="1" x14ac:dyDescent="0.25">
      <c r="A39" s="199" t="s">
        <v>69</v>
      </c>
      <c r="B39" s="200" t="s">
        <v>68</v>
      </c>
      <c r="C39" s="201"/>
      <c r="D39" s="202"/>
      <c r="E39" s="201"/>
      <c r="F39" s="202"/>
      <c r="G39" s="201"/>
      <c r="H39" s="202"/>
      <c r="I39" s="203"/>
      <c r="J39" s="204"/>
      <c r="K39" s="205">
        <f>SUM(K40,K44)</f>
        <v>252</v>
      </c>
      <c r="L39" s="206">
        <f t="shared" ref="L39:P39" si="32">SUM(L40,L44)</f>
        <v>84</v>
      </c>
      <c r="M39" s="205">
        <f t="shared" si="32"/>
        <v>168</v>
      </c>
      <c r="N39" s="206">
        <f t="shared" si="32"/>
        <v>0</v>
      </c>
      <c r="O39" s="205">
        <f t="shared" si="32"/>
        <v>74</v>
      </c>
      <c r="P39" s="207">
        <f t="shared" si="32"/>
        <v>94</v>
      </c>
      <c r="Q39" s="207">
        <f>SUM(Q40,Q44)</f>
        <v>0</v>
      </c>
      <c r="R39" s="207">
        <f t="shared" ref="R39:AM39" si="33">SUM(R40,R44)</f>
        <v>0</v>
      </c>
      <c r="S39" s="206">
        <f t="shared" si="33"/>
        <v>0</v>
      </c>
      <c r="T39" s="458">
        <f t="shared" si="33"/>
        <v>0</v>
      </c>
      <c r="U39" s="205">
        <f t="shared" si="33"/>
        <v>0</v>
      </c>
      <c r="V39" s="207">
        <f t="shared" si="33"/>
        <v>0</v>
      </c>
      <c r="W39" s="206">
        <f t="shared" si="33"/>
        <v>0</v>
      </c>
      <c r="X39" s="458">
        <f t="shared" si="33"/>
        <v>0</v>
      </c>
      <c r="Y39" s="205">
        <f t="shared" si="33"/>
        <v>0</v>
      </c>
      <c r="Z39" s="207">
        <f t="shared" si="33"/>
        <v>0</v>
      </c>
      <c r="AA39" s="206">
        <f t="shared" si="33"/>
        <v>0</v>
      </c>
      <c r="AB39" s="458">
        <f t="shared" si="33"/>
        <v>68</v>
      </c>
      <c r="AC39" s="205">
        <f t="shared" si="33"/>
        <v>64</v>
      </c>
      <c r="AD39" s="207">
        <f t="shared" si="33"/>
        <v>0</v>
      </c>
      <c r="AE39" s="207">
        <f t="shared" si="33"/>
        <v>0</v>
      </c>
      <c r="AF39" s="206">
        <f t="shared" si="33"/>
        <v>0</v>
      </c>
      <c r="AG39" s="205">
        <f t="shared" si="33"/>
        <v>36</v>
      </c>
      <c r="AH39" s="206">
        <f t="shared" si="33"/>
        <v>0</v>
      </c>
      <c r="AI39" s="205">
        <f t="shared" si="33"/>
        <v>0</v>
      </c>
      <c r="AJ39" s="207">
        <f t="shared" si="33"/>
        <v>0</v>
      </c>
      <c r="AK39" s="207">
        <f t="shared" si="33"/>
        <v>0</v>
      </c>
      <c r="AL39" s="207">
        <f t="shared" si="33"/>
        <v>0</v>
      </c>
      <c r="AM39" s="206">
        <f t="shared" si="33"/>
        <v>0</v>
      </c>
      <c r="AN39" s="371">
        <f t="shared" si="30"/>
        <v>168</v>
      </c>
    </row>
    <row r="40" spans="1:40" ht="22.5" customHeight="1" x14ac:dyDescent="0.2">
      <c r="A40" s="474"/>
      <c r="B40" s="407" t="s">
        <v>65</v>
      </c>
      <c r="C40" s="251"/>
      <c r="D40" s="252"/>
      <c r="E40" s="251"/>
      <c r="F40" s="252"/>
      <c r="G40" s="251"/>
      <c r="H40" s="252"/>
      <c r="I40" s="253"/>
      <c r="J40" s="254"/>
      <c r="K40" s="255">
        <f>SUM(K41:K43)</f>
        <v>252</v>
      </c>
      <c r="L40" s="257">
        <f t="shared" ref="L40:AM40" si="34">SUM(L41:L43)</f>
        <v>84</v>
      </c>
      <c r="M40" s="255">
        <f t="shared" si="34"/>
        <v>168</v>
      </c>
      <c r="N40" s="257">
        <f t="shared" si="34"/>
        <v>0</v>
      </c>
      <c r="O40" s="255">
        <f t="shared" si="34"/>
        <v>74</v>
      </c>
      <c r="P40" s="258">
        <f t="shared" si="34"/>
        <v>94</v>
      </c>
      <c r="Q40" s="258">
        <f t="shared" si="34"/>
        <v>0</v>
      </c>
      <c r="R40" s="258">
        <f t="shared" si="34"/>
        <v>0</v>
      </c>
      <c r="S40" s="257">
        <f t="shared" si="34"/>
        <v>0</v>
      </c>
      <c r="T40" s="423">
        <f t="shared" si="34"/>
        <v>0</v>
      </c>
      <c r="U40" s="255">
        <f t="shared" si="34"/>
        <v>0</v>
      </c>
      <c r="V40" s="258">
        <f t="shared" si="34"/>
        <v>0</v>
      </c>
      <c r="W40" s="257">
        <f t="shared" si="34"/>
        <v>0</v>
      </c>
      <c r="X40" s="423">
        <f t="shared" si="34"/>
        <v>0</v>
      </c>
      <c r="Y40" s="255">
        <f t="shared" si="34"/>
        <v>0</v>
      </c>
      <c r="Z40" s="258">
        <f t="shared" si="34"/>
        <v>0</v>
      </c>
      <c r="AA40" s="257">
        <f t="shared" si="34"/>
        <v>0</v>
      </c>
      <c r="AB40" s="423">
        <f t="shared" si="34"/>
        <v>68</v>
      </c>
      <c r="AC40" s="255">
        <f t="shared" si="34"/>
        <v>64</v>
      </c>
      <c r="AD40" s="258">
        <f t="shared" si="34"/>
        <v>0</v>
      </c>
      <c r="AE40" s="258">
        <f t="shared" si="34"/>
        <v>0</v>
      </c>
      <c r="AF40" s="257">
        <f t="shared" si="34"/>
        <v>0</v>
      </c>
      <c r="AG40" s="255">
        <f t="shared" si="34"/>
        <v>36</v>
      </c>
      <c r="AH40" s="257">
        <f t="shared" si="34"/>
        <v>0</v>
      </c>
      <c r="AI40" s="255">
        <f t="shared" si="34"/>
        <v>0</v>
      </c>
      <c r="AJ40" s="258">
        <f t="shared" si="34"/>
        <v>0</v>
      </c>
      <c r="AK40" s="258">
        <f t="shared" si="34"/>
        <v>0</v>
      </c>
      <c r="AL40" s="258">
        <f t="shared" si="34"/>
        <v>0</v>
      </c>
      <c r="AM40" s="257">
        <f t="shared" si="34"/>
        <v>0</v>
      </c>
      <c r="AN40" s="475">
        <f t="shared" si="30"/>
        <v>168</v>
      </c>
    </row>
    <row r="41" spans="1:40" ht="19.5" x14ac:dyDescent="0.25">
      <c r="A41" s="234" t="s">
        <v>70</v>
      </c>
      <c r="B41" s="212" t="s">
        <v>17</v>
      </c>
      <c r="C41" s="95"/>
      <c r="D41" s="96"/>
      <c r="E41" s="95"/>
      <c r="F41" s="96"/>
      <c r="G41" s="95"/>
      <c r="H41" s="96" t="s">
        <v>130</v>
      </c>
      <c r="I41" s="97"/>
      <c r="J41" s="98"/>
      <c r="K41" s="99">
        <f>SUM(L41+M41)</f>
        <v>99</v>
      </c>
      <c r="L41" s="100">
        <f>SUM(M41/2)</f>
        <v>33</v>
      </c>
      <c r="M41" s="99">
        <f>SUM(S41:AM41)</f>
        <v>66</v>
      </c>
      <c r="N41" s="100"/>
      <c r="O41" s="111">
        <f>SUM(M41-P41-Q41-R41-S41)</f>
        <v>42</v>
      </c>
      <c r="P41" s="213">
        <v>24</v>
      </c>
      <c r="Q41" s="213"/>
      <c r="R41" s="213"/>
      <c r="S41" s="221"/>
      <c r="T41" s="459"/>
      <c r="U41" s="216"/>
      <c r="V41" s="217"/>
      <c r="W41" s="218"/>
      <c r="X41" s="463"/>
      <c r="Y41" s="220"/>
      <c r="Z41" s="213"/>
      <c r="AA41" s="221"/>
      <c r="AB41" s="459">
        <v>34</v>
      </c>
      <c r="AC41" s="216">
        <v>32</v>
      </c>
      <c r="AD41" s="217"/>
      <c r="AE41" s="217"/>
      <c r="AF41" s="218"/>
      <c r="AG41" s="220"/>
      <c r="AH41" s="221"/>
      <c r="AI41" s="220"/>
      <c r="AJ41" s="213"/>
      <c r="AK41" s="213"/>
      <c r="AL41" s="213"/>
      <c r="AM41" s="221"/>
      <c r="AN41" s="440">
        <f t="shared" si="30"/>
        <v>66</v>
      </c>
    </row>
    <row r="42" spans="1:40" ht="24" customHeight="1" x14ac:dyDescent="0.25">
      <c r="A42" s="234" t="s">
        <v>71</v>
      </c>
      <c r="B42" s="212" t="s">
        <v>72</v>
      </c>
      <c r="C42" s="95"/>
      <c r="D42" s="96"/>
      <c r="E42" s="95"/>
      <c r="F42" s="96"/>
      <c r="G42" s="95"/>
      <c r="H42" s="96"/>
      <c r="I42" s="97"/>
      <c r="J42" s="416" t="s">
        <v>130</v>
      </c>
      <c r="K42" s="99">
        <f>SUM(L42+M42)</f>
        <v>54</v>
      </c>
      <c r="L42" s="100">
        <f>SUM(M42/2)</f>
        <v>18</v>
      </c>
      <c r="M42" s="99">
        <f>SUM(S42:AM42)</f>
        <v>36</v>
      </c>
      <c r="N42" s="100"/>
      <c r="O42" s="111">
        <f>SUM(M42-P42-Q42-R42-S42)</f>
        <v>18</v>
      </c>
      <c r="P42" s="213">
        <v>18</v>
      </c>
      <c r="Q42" s="213"/>
      <c r="R42" s="213"/>
      <c r="S42" s="221"/>
      <c r="T42" s="459"/>
      <c r="U42" s="216"/>
      <c r="V42" s="217"/>
      <c r="W42" s="218"/>
      <c r="X42" s="463"/>
      <c r="Y42" s="220"/>
      <c r="Z42" s="213"/>
      <c r="AA42" s="221"/>
      <c r="AB42" s="459"/>
      <c r="AC42" s="216"/>
      <c r="AD42" s="217"/>
      <c r="AE42" s="217"/>
      <c r="AF42" s="218"/>
      <c r="AG42" s="220">
        <v>36</v>
      </c>
      <c r="AH42" s="221"/>
      <c r="AI42" s="220"/>
      <c r="AJ42" s="213"/>
      <c r="AK42" s="213"/>
      <c r="AL42" s="213"/>
      <c r="AM42" s="221"/>
      <c r="AN42" s="440">
        <f t="shared" ref="AN42" si="35">SUM(T42:AM42)</f>
        <v>36</v>
      </c>
    </row>
    <row r="43" spans="1:40" ht="31.5" x14ac:dyDescent="0.25">
      <c r="A43" s="234" t="s">
        <v>342</v>
      </c>
      <c r="B43" s="212" t="s">
        <v>376</v>
      </c>
      <c r="C43" s="95"/>
      <c r="D43" s="96"/>
      <c r="E43" s="95"/>
      <c r="F43" s="96"/>
      <c r="G43" s="95"/>
      <c r="H43" s="96" t="s">
        <v>130</v>
      </c>
      <c r="I43" s="97"/>
      <c r="J43" s="416"/>
      <c r="K43" s="99">
        <f>SUM(L43+M43)</f>
        <v>99</v>
      </c>
      <c r="L43" s="100">
        <f>SUM(M43/2)</f>
        <v>33</v>
      </c>
      <c r="M43" s="99">
        <f>SUM(S43:AM43)</f>
        <v>66</v>
      </c>
      <c r="N43" s="100"/>
      <c r="O43" s="111">
        <f>SUM(M43-P43-Q43-R43-S43)</f>
        <v>14</v>
      </c>
      <c r="P43" s="213">
        <v>52</v>
      </c>
      <c r="Q43" s="213"/>
      <c r="R43" s="213"/>
      <c r="S43" s="221"/>
      <c r="T43" s="459"/>
      <c r="U43" s="216"/>
      <c r="V43" s="217"/>
      <c r="W43" s="218"/>
      <c r="X43" s="463"/>
      <c r="Y43" s="220"/>
      <c r="Z43" s="213"/>
      <c r="AA43" s="221"/>
      <c r="AB43" s="459">
        <v>34</v>
      </c>
      <c r="AC43" s="216">
        <v>32</v>
      </c>
      <c r="AD43" s="217"/>
      <c r="AE43" s="217"/>
      <c r="AF43" s="218"/>
      <c r="AG43" s="220"/>
      <c r="AH43" s="221"/>
      <c r="AI43" s="220"/>
      <c r="AJ43" s="213"/>
      <c r="AK43" s="213"/>
      <c r="AL43" s="213"/>
      <c r="AM43" s="221"/>
      <c r="AN43" s="440">
        <f t="shared" si="30"/>
        <v>66</v>
      </c>
    </row>
    <row r="44" spans="1:40" ht="27" customHeight="1" x14ac:dyDescent="0.2">
      <c r="A44" s="222"/>
      <c r="B44" s="223" t="s">
        <v>66</v>
      </c>
      <c r="C44" s="224"/>
      <c r="D44" s="225"/>
      <c r="E44" s="224"/>
      <c r="F44" s="225"/>
      <c r="G44" s="224"/>
      <c r="H44" s="225"/>
      <c r="I44" s="226"/>
      <c r="J44" s="227"/>
      <c r="K44" s="228">
        <f>SUM(K45)</f>
        <v>0</v>
      </c>
      <c r="L44" s="229">
        <f t="shared" ref="L44:AM44" si="36">SUM(L45)</f>
        <v>0</v>
      </c>
      <c r="M44" s="228">
        <f t="shared" si="36"/>
        <v>0</v>
      </c>
      <c r="N44" s="229">
        <f t="shared" si="36"/>
        <v>0</v>
      </c>
      <c r="O44" s="228">
        <f t="shared" si="36"/>
        <v>0</v>
      </c>
      <c r="P44" s="231">
        <f t="shared" si="36"/>
        <v>0</v>
      </c>
      <c r="Q44" s="231">
        <f t="shared" si="36"/>
        <v>0</v>
      </c>
      <c r="R44" s="231">
        <f t="shared" si="36"/>
        <v>0</v>
      </c>
      <c r="S44" s="229">
        <f t="shared" si="36"/>
        <v>0</v>
      </c>
      <c r="T44" s="424">
        <f t="shared" si="36"/>
        <v>0</v>
      </c>
      <c r="U44" s="228">
        <f t="shared" si="36"/>
        <v>0</v>
      </c>
      <c r="V44" s="231">
        <f t="shared" si="36"/>
        <v>0</v>
      </c>
      <c r="W44" s="229">
        <f t="shared" si="36"/>
        <v>0</v>
      </c>
      <c r="X44" s="424">
        <f t="shared" si="36"/>
        <v>0</v>
      </c>
      <c r="Y44" s="228">
        <f t="shared" si="36"/>
        <v>0</v>
      </c>
      <c r="Z44" s="231">
        <f t="shared" si="36"/>
        <v>0</v>
      </c>
      <c r="AA44" s="229">
        <f t="shared" si="36"/>
        <v>0</v>
      </c>
      <c r="AB44" s="424">
        <f t="shared" si="36"/>
        <v>0</v>
      </c>
      <c r="AC44" s="228">
        <f t="shared" si="36"/>
        <v>0</v>
      </c>
      <c r="AD44" s="231">
        <f t="shared" si="36"/>
        <v>0</v>
      </c>
      <c r="AE44" s="231">
        <f t="shared" si="36"/>
        <v>0</v>
      </c>
      <c r="AF44" s="229">
        <f t="shared" si="36"/>
        <v>0</v>
      </c>
      <c r="AG44" s="228">
        <f t="shared" si="36"/>
        <v>0</v>
      </c>
      <c r="AH44" s="229">
        <f t="shared" si="36"/>
        <v>0</v>
      </c>
      <c r="AI44" s="228">
        <f t="shared" si="36"/>
        <v>0</v>
      </c>
      <c r="AJ44" s="231">
        <f t="shared" si="36"/>
        <v>0</v>
      </c>
      <c r="AK44" s="231">
        <f t="shared" si="36"/>
        <v>0</v>
      </c>
      <c r="AL44" s="231">
        <f t="shared" si="36"/>
        <v>0</v>
      </c>
      <c r="AM44" s="229">
        <f t="shared" si="36"/>
        <v>0</v>
      </c>
      <c r="AN44" s="441">
        <f t="shared" si="30"/>
        <v>0</v>
      </c>
    </row>
    <row r="45" spans="1:40" ht="15" customHeight="1" thickBot="1" x14ac:dyDescent="0.3">
      <c r="A45" s="476"/>
      <c r="B45" s="481"/>
      <c r="C45" s="396"/>
      <c r="D45" s="397"/>
      <c r="E45" s="396"/>
      <c r="F45" s="397"/>
      <c r="G45" s="396"/>
      <c r="H45" s="397"/>
      <c r="I45" s="477"/>
      <c r="J45" s="478"/>
      <c r="K45" s="426">
        <f>SUM(L45+M45)</f>
        <v>0</v>
      </c>
      <c r="L45" s="427">
        <f>SUM(M45/2)</f>
        <v>0</v>
      </c>
      <c r="M45" s="426">
        <f>SUM(S45:AM45)</f>
        <v>0</v>
      </c>
      <c r="N45" s="427"/>
      <c r="O45" s="437">
        <f>SUM(M45-P45-Q45-R45-S45)</f>
        <v>0</v>
      </c>
      <c r="P45" s="438"/>
      <c r="Q45" s="438"/>
      <c r="R45" s="438"/>
      <c r="S45" s="439"/>
      <c r="T45" s="461"/>
      <c r="U45" s="449"/>
      <c r="V45" s="450"/>
      <c r="W45" s="482"/>
      <c r="X45" s="464"/>
      <c r="Y45" s="437"/>
      <c r="Z45" s="438"/>
      <c r="AA45" s="439"/>
      <c r="AB45" s="640"/>
      <c r="AC45" s="641"/>
      <c r="AD45" s="451"/>
      <c r="AE45" s="451"/>
      <c r="AF45" s="465"/>
      <c r="AG45" s="483"/>
      <c r="AH45" s="453"/>
      <c r="AI45" s="483"/>
      <c r="AJ45" s="452"/>
      <c r="AK45" s="452"/>
      <c r="AL45" s="452"/>
      <c r="AM45" s="453"/>
      <c r="AN45" s="479">
        <f t="shared" si="30"/>
        <v>0</v>
      </c>
    </row>
    <row r="46" spans="1:40" ht="4.5" customHeight="1" thickBot="1" x14ac:dyDescent="0.25">
      <c r="A46" s="468"/>
      <c r="B46" s="469"/>
      <c r="C46" s="470"/>
      <c r="D46" s="471"/>
      <c r="E46" s="470"/>
      <c r="F46" s="471"/>
      <c r="G46" s="470"/>
      <c r="H46" s="471"/>
      <c r="I46" s="472"/>
      <c r="J46" s="473"/>
      <c r="K46" s="429"/>
      <c r="L46" s="467"/>
      <c r="M46" s="429"/>
      <c r="N46" s="430"/>
      <c r="O46" s="434"/>
      <c r="P46" s="435"/>
      <c r="Q46" s="435"/>
      <c r="R46" s="435"/>
      <c r="S46" s="436"/>
      <c r="T46" s="442"/>
      <c r="U46" s="443"/>
      <c r="V46" s="435"/>
      <c r="W46" s="444"/>
      <c r="X46" s="442"/>
      <c r="Y46" s="443"/>
      <c r="Z46" s="435"/>
      <c r="AA46" s="444"/>
      <c r="AB46" s="445"/>
      <c r="AC46" s="446"/>
      <c r="AD46" s="447"/>
      <c r="AE46" s="447"/>
      <c r="AF46" s="430"/>
      <c r="AG46" s="446"/>
      <c r="AH46" s="448"/>
      <c r="AI46" s="446"/>
      <c r="AJ46" s="447"/>
      <c r="AK46" s="447"/>
      <c r="AL46" s="447"/>
      <c r="AM46" s="430"/>
      <c r="AN46" s="480"/>
    </row>
    <row r="47" spans="1:40" ht="38.25" customHeight="1" thickBot="1" x14ac:dyDescent="0.25">
      <c r="A47" s="235" t="s">
        <v>73</v>
      </c>
      <c r="B47" s="200" t="s">
        <v>85</v>
      </c>
      <c r="C47" s="201"/>
      <c r="D47" s="202" t="s">
        <v>383</v>
      </c>
      <c r="E47" s="201"/>
      <c r="F47" s="202" t="s">
        <v>393</v>
      </c>
      <c r="G47" s="201"/>
      <c r="H47" s="202" t="s">
        <v>397</v>
      </c>
      <c r="I47" s="203" t="s">
        <v>398</v>
      </c>
      <c r="J47" s="680" t="s">
        <v>400</v>
      </c>
      <c r="K47" s="236">
        <f>SUM(K48,K60)</f>
        <v>3636.5</v>
      </c>
      <c r="L47" s="237">
        <f>SUM(L48,L60)</f>
        <v>1212.5</v>
      </c>
      <c r="M47" s="238">
        <f>SUM(M48,M60)</f>
        <v>2424</v>
      </c>
      <c r="N47" s="208">
        <f>SUM(N48,N57)</f>
        <v>0</v>
      </c>
      <c r="O47" s="205">
        <f t="shared" ref="O47:AM47" si="37">SUM(O48,O60)</f>
        <v>1193</v>
      </c>
      <c r="P47" s="207">
        <f t="shared" si="37"/>
        <v>781</v>
      </c>
      <c r="Q47" s="207">
        <f t="shared" si="37"/>
        <v>0</v>
      </c>
      <c r="R47" s="207">
        <f t="shared" si="37"/>
        <v>25</v>
      </c>
      <c r="S47" s="206">
        <f t="shared" si="37"/>
        <v>0</v>
      </c>
      <c r="T47" s="238">
        <f t="shared" si="37"/>
        <v>225</v>
      </c>
      <c r="U47" s="205">
        <f t="shared" si="37"/>
        <v>347</v>
      </c>
      <c r="V47" s="207">
        <f t="shared" si="37"/>
        <v>108</v>
      </c>
      <c r="W47" s="206">
        <f t="shared" si="37"/>
        <v>0</v>
      </c>
      <c r="X47" s="209">
        <f t="shared" si="37"/>
        <v>257</v>
      </c>
      <c r="Y47" s="236">
        <f t="shared" si="37"/>
        <v>229</v>
      </c>
      <c r="Z47" s="673">
        <f t="shared" si="37"/>
        <v>180</v>
      </c>
      <c r="AA47" s="237">
        <f t="shared" si="37"/>
        <v>0</v>
      </c>
      <c r="AB47" s="238">
        <f t="shared" si="37"/>
        <v>452</v>
      </c>
      <c r="AC47" s="205">
        <f t="shared" si="37"/>
        <v>366</v>
      </c>
      <c r="AD47" s="207">
        <f t="shared" si="37"/>
        <v>180</v>
      </c>
      <c r="AE47" s="207">
        <f t="shared" si="37"/>
        <v>180</v>
      </c>
      <c r="AF47" s="206">
        <f t="shared" si="37"/>
        <v>0</v>
      </c>
      <c r="AG47" s="205">
        <f t="shared" si="37"/>
        <v>378</v>
      </c>
      <c r="AH47" s="208">
        <f t="shared" si="37"/>
        <v>0</v>
      </c>
      <c r="AI47" s="205">
        <f t="shared" si="37"/>
        <v>170</v>
      </c>
      <c r="AJ47" s="207">
        <f t="shared" si="37"/>
        <v>252</v>
      </c>
      <c r="AK47" s="207">
        <f t="shared" si="37"/>
        <v>0</v>
      </c>
      <c r="AL47" s="207">
        <f t="shared" si="37"/>
        <v>0</v>
      </c>
      <c r="AM47" s="206">
        <f t="shared" si="37"/>
        <v>0</v>
      </c>
      <c r="AN47" s="210">
        <f>SUM(T47:AM47)</f>
        <v>3324</v>
      </c>
    </row>
    <row r="48" spans="1:40" ht="26.25" customHeight="1" thickBot="1" x14ac:dyDescent="0.25">
      <c r="A48" s="239" t="s">
        <v>74</v>
      </c>
      <c r="B48" s="240" t="s">
        <v>75</v>
      </c>
      <c r="C48" s="241"/>
      <c r="D48" s="242"/>
      <c r="E48" s="241"/>
      <c r="F48" s="242"/>
      <c r="G48" s="241"/>
      <c r="H48" s="242"/>
      <c r="I48" s="243"/>
      <c r="J48" s="244"/>
      <c r="K48" s="245">
        <f>SUM(K49,K57)</f>
        <v>931.5</v>
      </c>
      <c r="L48" s="246">
        <f>SUM(L49,L57)</f>
        <v>310.5</v>
      </c>
      <c r="M48" s="247">
        <f>SUM(M49,M57)</f>
        <v>621</v>
      </c>
      <c r="N48" s="246">
        <f>SUM(N50:N56)</f>
        <v>0</v>
      </c>
      <c r="O48" s="310">
        <f>SUM(O49,O57)</f>
        <v>338</v>
      </c>
      <c r="P48" s="653">
        <f>SUM(P50:P56)</f>
        <v>249</v>
      </c>
      <c r="Q48" s="653">
        <f>SUM(Q50:Q56)</f>
        <v>0</v>
      </c>
      <c r="R48" s="653">
        <f>SUM(R50:R56)</f>
        <v>0</v>
      </c>
      <c r="S48" s="670">
        <f>SUM(S50:S56)</f>
        <v>0</v>
      </c>
      <c r="T48" s="245">
        <f>SUM(T50:T56,T58:T59)</f>
        <v>138</v>
      </c>
      <c r="U48" s="247">
        <f>SUM(U50:U56,U58:U59)</f>
        <v>142</v>
      </c>
      <c r="V48" s="248">
        <f>SUM(V50:V56,V59:V59)</f>
        <v>0</v>
      </c>
      <c r="W48" s="246">
        <f>SUM(W50:W56,W59:W59)</f>
        <v>0</v>
      </c>
      <c r="X48" s="245">
        <f>SUM(X50:X56,X58:X59)</f>
        <v>107</v>
      </c>
      <c r="Y48" s="247">
        <f>SUM(Y50:Y56,Y58:Y59)</f>
        <v>127</v>
      </c>
      <c r="Z48" s="248">
        <f t="shared" ref="Z48:AM48" si="38">SUM(Z50:Z56,Z59:Z59)</f>
        <v>0</v>
      </c>
      <c r="AA48" s="246">
        <f t="shared" si="38"/>
        <v>0</v>
      </c>
      <c r="AB48" s="650">
        <f t="shared" si="38"/>
        <v>40</v>
      </c>
      <c r="AC48" s="247">
        <f t="shared" si="38"/>
        <v>30</v>
      </c>
      <c r="AD48" s="248">
        <f t="shared" si="38"/>
        <v>0</v>
      </c>
      <c r="AE48" s="248">
        <f t="shared" si="38"/>
        <v>0</v>
      </c>
      <c r="AF48" s="246">
        <f t="shared" si="38"/>
        <v>0</v>
      </c>
      <c r="AG48" s="247">
        <f t="shared" si="38"/>
        <v>37</v>
      </c>
      <c r="AH48" s="249">
        <f t="shared" si="38"/>
        <v>0</v>
      </c>
      <c r="AI48" s="247">
        <f t="shared" si="38"/>
        <v>0</v>
      </c>
      <c r="AJ48" s="248">
        <f t="shared" si="38"/>
        <v>0</v>
      </c>
      <c r="AK48" s="248">
        <f t="shared" si="38"/>
        <v>0</v>
      </c>
      <c r="AL48" s="248">
        <f t="shared" si="38"/>
        <v>0</v>
      </c>
      <c r="AM48" s="246">
        <f t="shared" si="38"/>
        <v>0</v>
      </c>
      <c r="AN48" s="250">
        <f>SUM(T48:AM48)</f>
        <v>621</v>
      </c>
    </row>
    <row r="49" spans="1:40" ht="14.25" customHeight="1" x14ac:dyDescent="0.2">
      <c r="A49" s="399"/>
      <c r="B49" s="407" t="s">
        <v>65</v>
      </c>
      <c r="C49" s="251"/>
      <c r="D49" s="484"/>
      <c r="E49" s="251"/>
      <c r="F49" s="252"/>
      <c r="G49" s="253"/>
      <c r="H49" s="252"/>
      <c r="I49" s="253"/>
      <c r="J49" s="254"/>
      <c r="K49" s="255">
        <f>SUM(K50:K56)</f>
        <v>781.5</v>
      </c>
      <c r="L49" s="256">
        <f>SUM(L50:L56)</f>
        <v>260.5</v>
      </c>
      <c r="M49" s="255">
        <f>SUM(M50:M56)</f>
        <v>521</v>
      </c>
      <c r="N49" s="257"/>
      <c r="O49" s="255">
        <f>SUM(O50:O56)</f>
        <v>272</v>
      </c>
      <c r="P49" s="255">
        <f>SUM(P50:P56)</f>
        <v>249</v>
      </c>
      <c r="Q49" s="258"/>
      <c r="R49" s="258"/>
      <c r="S49" s="259"/>
      <c r="T49" s="260"/>
      <c r="U49" s="255"/>
      <c r="V49" s="258"/>
      <c r="W49" s="257"/>
      <c r="X49" s="260"/>
      <c r="Y49" s="674"/>
      <c r="Z49" s="675"/>
      <c r="AA49" s="676"/>
      <c r="AB49" s="260"/>
      <c r="AC49" s="255"/>
      <c r="AD49" s="258"/>
      <c r="AE49" s="258"/>
      <c r="AF49" s="257"/>
      <c r="AG49" s="255"/>
      <c r="AH49" s="259"/>
      <c r="AI49" s="255"/>
      <c r="AJ49" s="258"/>
      <c r="AK49" s="258"/>
      <c r="AL49" s="258"/>
      <c r="AM49" s="257"/>
      <c r="AN49" s="261"/>
    </row>
    <row r="50" spans="1:40" ht="19.5" x14ac:dyDescent="0.25">
      <c r="A50" s="400" t="s">
        <v>76</v>
      </c>
      <c r="B50" s="275" t="s">
        <v>78</v>
      </c>
      <c r="C50" s="69"/>
      <c r="D50" s="416" t="s">
        <v>130</v>
      </c>
      <c r="E50" s="69"/>
      <c r="F50" s="70"/>
      <c r="G50" s="71"/>
      <c r="H50" s="70"/>
      <c r="I50" s="71"/>
      <c r="J50" s="156"/>
      <c r="K50" s="73">
        <f t="shared" ref="K50:K56" si="39">SUM(L50+M50)</f>
        <v>120</v>
      </c>
      <c r="L50" s="74">
        <f>SUM(M50/2)</f>
        <v>40</v>
      </c>
      <c r="M50" s="157">
        <f t="shared" ref="M50:M56" si="40">SUM(S50:AM50)</f>
        <v>80</v>
      </c>
      <c r="N50" s="74"/>
      <c r="O50" s="76">
        <f t="shared" ref="O50:O56" si="41">SUM(M50-P50-Q50-R50-S50)</f>
        <v>26</v>
      </c>
      <c r="P50" s="262">
        <v>54</v>
      </c>
      <c r="Q50" s="262"/>
      <c r="R50" s="262"/>
      <c r="S50" s="263"/>
      <c r="T50" s="264">
        <v>40</v>
      </c>
      <c r="U50" s="265">
        <v>40</v>
      </c>
      <c r="V50" s="266"/>
      <c r="W50" s="267"/>
      <c r="X50" s="268"/>
      <c r="Y50" s="269"/>
      <c r="Z50" s="262"/>
      <c r="AA50" s="270"/>
      <c r="AB50" s="271"/>
      <c r="AC50" s="272"/>
      <c r="AD50" s="273"/>
      <c r="AE50" s="273"/>
      <c r="AF50" s="274"/>
      <c r="AG50" s="269"/>
      <c r="AH50" s="263"/>
      <c r="AI50" s="269"/>
      <c r="AJ50" s="262"/>
      <c r="AK50" s="262"/>
      <c r="AL50" s="262"/>
      <c r="AM50" s="270"/>
      <c r="AN50" s="92">
        <f t="shared" si="30"/>
        <v>80</v>
      </c>
    </row>
    <row r="51" spans="1:40" ht="31.5" x14ac:dyDescent="0.25">
      <c r="A51" s="401" t="s">
        <v>77</v>
      </c>
      <c r="B51" s="642" t="s">
        <v>343</v>
      </c>
      <c r="C51" s="95"/>
      <c r="D51" s="416"/>
      <c r="E51" s="95"/>
      <c r="F51" s="96"/>
      <c r="G51" s="97"/>
      <c r="H51" s="96"/>
      <c r="I51" s="97"/>
      <c r="J51" s="121"/>
      <c r="K51" s="99">
        <f t="shared" si="39"/>
        <v>54</v>
      </c>
      <c r="L51" s="74">
        <f t="shared" ref="L51:L53" si="42">SUM(M51/2)</f>
        <v>18</v>
      </c>
      <c r="M51" s="122">
        <f t="shared" si="40"/>
        <v>36</v>
      </c>
      <c r="N51" s="100"/>
      <c r="O51" s="102">
        <f t="shared" si="41"/>
        <v>28</v>
      </c>
      <c r="P51" s="213">
        <v>8</v>
      </c>
      <c r="Q51" s="213"/>
      <c r="R51" s="213"/>
      <c r="S51" s="214"/>
      <c r="T51" s="215"/>
      <c r="U51" s="216"/>
      <c r="V51" s="217"/>
      <c r="W51" s="218"/>
      <c r="X51" s="219">
        <v>17</v>
      </c>
      <c r="Y51" s="220">
        <v>19</v>
      </c>
      <c r="Z51" s="213"/>
      <c r="AA51" s="221"/>
      <c r="AB51" s="276"/>
      <c r="AC51" s="277"/>
      <c r="AD51" s="278"/>
      <c r="AE51" s="278"/>
      <c r="AF51" s="279"/>
      <c r="AG51" s="220"/>
      <c r="AH51" s="214"/>
      <c r="AI51" s="220"/>
      <c r="AJ51" s="213"/>
      <c r="AK51" s="213"/>
      <c r="AL51" s="213"/>
      <c r="AM51" s="221"/>
      <c r="AN51" s="120">
        <f t="shared" si="30"/>
        <v>36</v>
      </c>
    </row>
    <row r="52" spans="1:40" x14ac:dyDescent="0.25">
      <c r="A52" s="401" t="s">
        <v>79</v>
      </c>
      <c r="B52" s="275" t="s">
        <v>138</v>
      </c>
      <c r="C52" s="95"/>
      <c r="D52" s="416" t="s">
        <v>134</v>
      </c>
      <c r="E52" s="95"/>
      <c r="F52" s="96"/>
      <c r="G52" s="97"/>
      <c r="H52" s="96"/>
      <c r="I52" s="97"/>
      <c r="J52" s="105"/>
      <c r="K52" s="99">
        <f t="shared" si="39"/>
        <v>120</v>
      </c>
      <c r="L52" s="74">
        <f t="shared" si="42"/>
        <v>40</v>
      </c>
      <c r="M52" s="122">
        <f t="shared" si="40"/>
        <v>80</v>
      </c>
      <c r="N52" s="101"/>
      <c r="O52" s="102">
        <f t="shared" si="41"/>
        <v>56</v>
      </c>
      <c r="P52" s="213">
        <v>24</v>
      </c>
      <c r="Q52" s="213"/>
      <c r="R52" s="213"/>
      <c r="S52" s="214"/>
      <c r="T52" s="264">
        <v>40</v>
      </c>
      <c r="U52" s="265">
        <v>40</v>
      </c>
      <c r="V52" s="217"/>
      <c r="W52" s="218"/>
      <c r="X52" s="219"/>
      <c r="Y52" s="220"/>
      <c r="Z52" s="213"/>
      <c r="AA52" s="221"/>
      <c r="AB52" s="276"/>
      <c r="AC52" s="277"/>
      <c r="AD52" s="278"/>
      <c r="AE52" s="278"/>
      <c r="AF52" s="279"/>
      <c r="AG52" s="220"/>
      <c r="AH52" s="214"/>
      <c r="AI52" s="220"/>
      <c r="AJ52" s="213"/>
      <c r="AK52" s="213"/>
      <c r="AL52" s="213"/>
      <c r="AM52" s="221"/>
      <c r="AN52" s="120">
        <f t="shared" si="30"/>
        <v>80</v>
      </c>
    </row>
    <row r="53" spans="1:40" ht="31.5" x14ac:dyDescent="0.25">
      <c r="A53" s="401" t="s">
        <v>80</v>
      </c>
      <c r="B53" s="275" t="s">
        <v>344</v>
      </c>
      <c r="C53" s="95"/>
      <c r="D53" s="416"/>
      <c r="E53" s="95"/>
      <c r="F53" s="96" t="s">
        <v>130</v>
      </c>
      <c r="G53" s="97"/>
      <c r="H53" s="96"/>
      <c r="I53" s="97"/>
      <c r="J53" s="105"/>
      <c r="K53" s="99">
        <f t="shared" si="39"/>
        <v>228</v>
      </c>
      <c r="L53" s="74">
        <f t="shared" si="42"/>
        <v>76</v>
      </c>
      <c r="M53" s="122">
        <f t="shared" si="40"/>
        <v>152</v>
      </c>
      <c r="N53" s="101"/>
      <c r="O53" s="102">
        <f t="shared" si="41"/>
        <v>58</v>
      </c>
      <c r="P53" s="213">
        <v>94</v>
      </c>
      <c r="Q53" s="213"/>
      <c r="R53" s="213"/>
      <c r="S53" s="214"/>
      <c r="T53" s="264">
        <v>40</v>
      </c>
      <c r="U53" s="265">
        <v>40</v>
      </c>
      <c r="V53" s="217"/>
      <c r="W53" s="218"/>
      <c r="X53" s="219">
        <v>34</v>
      </c>
      <c r="Y53" s="220">
        <v>38</v>
      </c>
      <c r="Z53" s="213"/>
      <c r="AA53" s="221"/>
      <c r="AB53" s="276"/>
      <c r="AC53" s="277"/>
      <c r="AD53" s="278"/>
      <c r="AE53" s="278"/>
      <c r="AF53" s="279"/>
      <c r="AG53" s="220"/>
      <c r="AH53" s="214"/>
      <c r="AI53" s="220"/>
      <c r="AJ53" s="213"/>
      <c r="AK53" s="213"/>
      <c r="AL53" s="213"/>
      <c r="AM53" s="221"/>
      <c r="AN53" s="120">
        <f t="shared" si="30"/>
        <v>152</v>
      </c>
    </row>
    <row r="54" spans="1:40" ht="18" customHeight="1" x14ac:dyDescent="0.25">
      <c r="A54" s="402" t="s">
        <v>81</v>
      </c>
      <c r="B54" s="280" t="s">
        <v>345</v>
      </c>
      <c r="C54" s="95"/>
      <c r="D54" s="416"/>
      <c r="E54" s="95"/>
      <c r="F54" s="96"/>
      <c r="G54" s="97"/>
      <c r="H54" s="96" t="s">
        <v>130</v>
      </c>
      <c r="I54" s="281"/>
      <c r="J54" s="105"/>
      <c r="K54" s="99">
        <f t="shared" si="39"/>
        <v>102</v>
      </c>
      <c r="L54" s="74">
        <f t="shared" ref="L54:L56" si="43">SUM(M54/2)</f>
        <v>34</v>
      </c>
      <c r="M54" s="122">
        <f t="shared" si="40"/>
        <v>68</v>
      </c>
      <c r="N54" s="101"/>
      <c r="O54" s="102">
        <f t="shared" si="41"/>
        <v>65</v>
      </c>
      <c r="P54" s="213">
        <v>3</v>
      </c>
      <c r="Q54" s="213"/>
      <c r="R54" s="213"/>
      <c r="S54" s="214"/>
      <c r="T54" s="215"/>
      <c r="U54" s="216"/>
      <c r="V54" s="217"/>
      <c r="W54" s="218"/>
      <c r="X54" s="219">
        <v>17</v>
      </c>
      <c r="Y54" s="220">
        <v>20</v>
      </c>
      <c r="Z54" s="213"/>
      <c r="AA54" s="221"/>
      <c r="AB54" s="276">
        <v>17</v>
      </c>
      <c r="AC54" s="277">
        <v>14</v>
      </c>
      <c r="AD54" s="217"/>
      <c r="AE54" s="217"/>
      <c r="AF54" s="218"/>
      <c r="AG54" s="220"/>
      <c r="AH54" s="214"/>
      <c r="AI54" s="220"/>
      <c r="AJ54" s="213"/>
      <c r="AK54" s="213"/>
      <c r="AL54" s="213"/>
      <c r="AM54" s="221"/>
      <c r="AN54" s="120">
        <f t="shared" ref="AN54:AN56" si="44">SUM(T54:AM54)</f>
        <v>68</v>
      </c>
    </row>
    <row r="55" spans="1:40" ht="36.75" customHeight="1" x14ac:dyDescent="0.2">
      <c r="A55" s="402" t="s">
        <v>86</v>
      </c>
      <c r="B55" s="408" t="s">
        <v>84</v>
      </c>
      <c r="C55" s="95"/>
      <c r="D55" s="416"/>
      <c r="E55" s="95"/>
      <c r="F55" s="638"/>
      <c r="G55" s="97"/>
      <c r="H55" s="96"/>
      <c r="I55" s="281" t="s">
        <v>130</v>
      </c>
      <c r="J55" s="96"/>
      <c r="K55" s="99">
        <f t="shared" si="39"/>
        <v>55.5</v>
      </c>
      <c r="L55" s="74">
        <f t="shared" si="43"/>
        <v>18.5</v>
      </c>
      <c r="M55" s="122">
        <f t="shared" si="40"/>
        <v>37</v>
      </c>
      <c r="N55" s="101"/>
      <c r="O55" s="102">
        <f t="shared" si="41"/>
        <v>19</v>
      </c>
      <c r="P55" s="213">
        <v>18</v>
      </c>
      <c r="Q55" s="213"/>
      <c r="R55" s="213"/>
      <c r="S55" s="214"/>
      <c r="T55" s="215"/>
      <c r="U55" s="216"/>
      <c r="V55" s="217"/>
      <c r="W55" s="218"/>
      <c r="X55" s="219"/>
      <c r="Y55" s="220"/>
      <c r="Z55" s="213"/>
      <c r="AA55" s="221"/>
      <c r="AB55" s="276"/>
      <c r="AC55" s="277"/>
      <c r="AD55" s="217"/>
      <c r="AE55" s="217"/>
      <c r="AF55" s="218"/>
      <c r="AG55" s="220">
        <v>37</v>
      </c>
      <c r="AH55" s="214"/>
      <c r="AI55" s="220"/>
      <c r="AJ55" s="213"/>
      <c r="AK55" s="213"/>
      <c r="AL55" s="213"/>
      <c r="AM55" s="221"/>
      <c r="AN55" s="120">
        <f t="shared" si="44"/>
        <v>37</v>
      </c>
    </row>
    <row r="56" spans="1:40" ht="20.25" customHeight="1" x14ac:dyDescent="0.2">
      <c r="A56" s="403" t="s">
        <v>139</v>
      </c>
      <c r="B56" s="408" t="s">
        <v>82</v>
      </c>
      <c r="C56" s="95"/>
      <c r="D56" s="416"/>
      <c r="E56" s="95"/>
      <c r="F56" s="96"/>
      <c r="G56" s="97"/>
      <c r="H56" s="96" t="s">
        <v>130</v>
      </c>
      <c r="I56" s="281"/>
      <c r="J56" s="105"/>
      <c r="K56" s="99">
        <f t="shared" si="39"/>
        <v>102</v>
      </c>
      <c r="L56" s="74">
        <f t="shared" si="43"/>
        <v>34</v>
      </c>
      <c r="M56" s="122">
        <f t="shared" si="40"/>
        <v>68</v>
      </c>
      <c r="N56" s="101"/>
      <c r="O56" s="102">
        <f t="shared" si="41"/>
        <v>20</v>
      </c>
      <c r="P56" s="213">
        <v>48</v>
      </c>
      <c r="Q56" s="213"/>
      <c r="R56" s="213"/>
      <c r="S56" s="214"/>
      <c r="T56" s="215"/>
      <c r="U56" s="216"/>
      <c r="V56" s="217"/>
      <c r="W56" s="218"/>
      <c r="X56" s="219">
        <v>17</v>
      </c>
      <c r="Y56" s="220">
        <v>12</v>
      </c>
      <c r="Z56" s="213"/>
      <c r="AA56" s="221"/>
      <c r="AB56" s="215">
        <v>23</v>
      </c>
      <c r="AC56" s="216">
        <v>16</v>
      </c>
      <c r="AD56" s="217"/>
      <c r="AE56" s="217"/>
      <c r="AF56" s="218"/>
      <c r="AG56" s="220"/>
      <c r="AH56" s="214"/>
      <c r="AI56" s="220"/>
      <c r="AJ56" s="213"/>
      <c r="AK56" s="213"/>
      <c r="AL56" s="213"/>
      <c r="AM56" s="221"/>
      <c r="AN56" s="120">
        <f t="shared" si="44"/>
        <v>68</v>
      </c>
    </row>
    <row r="57" spans="1:40" ht="14.25" customHeight="1" x14ac:dyDescent="0.2">
      <c r="A57" s="404"/>
      <c r="B57" s="223" t="s">
        <v>66</v>
      </c>
      <c r="C57" s="224"/>
      <c r="D57" s="485"/>
      <c r="E57" s="224"/>
      <c r="F57" s="225"/>
      <c r="G57" s="226"/>
      <c r="H57" s="225"/>
      <c r="I57" s="226"/>
      <c r="J57" s="227"/>
      <c r="K57" s="228">
        <f>SUM(K58:K59)</f>
        <v>150</v>
      </c>
      <c r="L57" s="229">
        <f>SUM(L58:L59)</f>
        <v>50</v>
      </c>
      <c r="M57" s="230">
        <f>SUM(M58:M59)</f>
        <v>100</v>
      </c>
      <c r="N57" s="229">
        <f t="shared" ref="N57:AM57" si="45">SUM(N59:N59)</f>
        <v>0</v>
      </c>
      <c r="O57" s="230">
        <f>SUM(O58:O59)</f>
        <v>66</v>
      </c>
      <c r="P57" s="231">
        <f t="shared" si="45"/>
        <v>14</v>
      </c>
      <c r="Q57" s="231">
        <f t="shared" si="45"/>
        <v>0</v>
      </c>
      <c r="R57" s="231">
        <f t="shared" si="45"/>
        <v>0</v>
      </c>
      <c r="S57" s="232">
        <f t="shared" si="45"/>
        <v>0</v>
      </c>
      <c r="T57" s="233">
        <f>SUM(T58:T59)</f>
        <v>18</v>
      </c>
      <c r="U57" s="228">
        <f>SUM(U58:U59)</f>
        <v>22</v>
      </c>
      <c r="V57" s="231">
        <f t="shared" si="45"/>
        <v>0</v>
      </c>
      <c r="W57" s="229">
        <f t="shared" si="45"/>
        <v>0</v>
      </c>
      <c r="X57" s="233">
        <f>SUM(X58:X59)</f>
        <v>22</v>
      </c>
      <c r="Y57" s="228">
        <f>SUM(Y58:Y59)</f>
        <v>38</v>
      </c>
      <c r="Z57" s="231">
        <f t="shared" si="45"/>
        <v>0</v>
      </c>
      <c r="AA57" s="229">
        <f t="shared" si="45"/>
        <v>0</v>
      </c>
      <c r="AB57" s="233">
        <f t="shared" si="45"/>
        <v>0</v>
      </c>
      <c r="AC57" s="228">
        <f>SUM(AC59:AC59)</f>
        <v>0</v>
      </c>
      <c r="AD57" s="231">
        <f>SUM(AD59:AD59)</f>
        <v>0</v>
      </c>
      <c r="AE57" s="231">
        <f t="shared" si="45"/>
        <v>0</v>
      </c>
      <c r="AF57" s="229">
        <f t="shared" si="45"/>
        <v>0</v>
      </c>
      <c r="AG57" s="228">
        <f t="shared" si="45"/>
        <v>0</v>
      </c>
      <c r="AH57" s="232">
        <f t="shared" si="45"/>
        <v>0</v>
      </c>
      <c r="AI57" s="228">
        <f t="shared" si="45"/>
        <v>0</v>
      </c>
      <c r="AJ57" s="231">
        <f t="shared" si="45"/>
        <v>0</v>
      </c>
      <c r="AK57" s="231">
        <f t="shared" si="45"/>
        <v>0</v>
      </c>
      <c r="AL57" s="231">
        <f t="shared" si="45"/>
        <v>0</v>
      </c>
      <c r="AM57" s="229">
        <f t="shared" si="45"/>
        <v>0</v>
      </c>
      <c r="AN57" s="282">
        <f t="shared" si="30"/>
        <v>100</v>
      </c>
    </row>
    <row r="58" spans="1:40" ht="19.5" x14ac:dyDescent="0.2">
      <c r="A58" s="403" t="s">
        <v>140</v>
      </c>
      <c r="B58" s="284" t="s">
        <v>346</v>
      </c>
      <c r="C58" s="95"/>
      <c r="D58" s="70"/>
      <c r="E58" s="95"/>
      <c r="F58" s="96"/>
      <c r="G58" s="97"/>
      <c r="H58" s="96"/>
      <c r="I58" s="97"/>
      <c r="J58" s="98"/>
      <c r="K58" s="99">
        <f t="shared" ref="K58" si="46">SUM(L58+M58)</f>
        <v>60</v>
      </c>
      <c r="L58" s="100">
        <f>SUM(M58/2)</f>
        <v>20</v>
      </c>
      <c r="M58" s="122">
        <f t="shared" ref="M58" si="47">SUM(S58:AM58)</f>
        <v>40</v>
      </c>
      <c r="N58" s="100"/>
      <c r="O58" s="102">
        <f t="shared" ref="O58" si="48">SUM(M58-P58-Q58-R58-S58)</f>
        <v>20</v>
      </c>
      <c r="P58" s="213">
        <v>20</v>
      </c>
      <c r="Q58" s="213"/>
      <c r="R58" s="213"/>
      <c r="S58" s="214"/>
      <c r="T58" s="215">
        <v>18</v>
      </c>
      <c r="U58" s="293">
        <v>22</v>
      </c>
      <c r="V58" s="294"/>
      <c r="W58" s="295"/>
      <c r="X58" s="219"/>
      <c r="Y58" s="297"/>
      <c r="Z58" s="290"/>
      <c r="AA58" s="298"/>
      <c r="AB58" s="215"/>
      <c r="AC58" s="293"/>
      <c r="AD58" s="294"/>
      <c r="AE58" s="294"/>
      <c r="AF58" s="295"/>
      <c r="AG58" s="297"/>
      <c r="AH58" s="291"/>
      <c r="AI58" s="297"/>
      <c r="AJ58" s="290"/>
      <c r="AK58" s="290"/>
      <c r="AL58" s="290"/>
      <c r="AM58" s="298"/>
      <c r="AN58" s="120">
        <f t="shared" ref="AN58" si="49">SUM(T58:AM58)</f>
        <v>40</v>
      </c>
    </row>
    <row r="59" spans="1:40" ht="20.25" thickBot="1" x14ac:dyDescent="0.25">
      <c r="A59" s="403" t="s">
        <v>141</v>
      </c>
      <c r="B59" s="284" t="s">
        <v>83</v>
      </c>
      <c r="C59" s="95"/>
      <c r="D59" s="416"/>
      <c r="E59" s="637"/>
      <c r="F59" s="96"/>
      <c r="G59" s="97"/>
      <c r="H59" s="96"/>
      <c r="I59" s="97"/>
      <c r="J59" s="98"/>
      <c r="K59" s="319">
        <f t="shared" ref="K59" si="50">SUM(L59+M59)</f>
        <v>90</v>
      </c>
      <c r="L59" s="288">
        <f>SUM(M59/2)</f>
        <v>30</v>
      </c>
      <c r="M59" s="122">
        <f t="shared" ref="M59" si="51">SUM(S59:AM59)</f>
        <v>60</v>
      </c>
      <c r="N59" s="100"/>
      <c r="O59" s="102">
        <f t="shared" ref="O59" si="52">SUM(M59-P59-Q59-R59-S59)</f>
        <v>46</v>
      </c>
      <c r="P59" s="213">
        <v>14</v>
      </c>
      <c r="Q59" s="213"/>
      <c r="R59" s="213"/>
      <c r="S59" s="214"/>
      <c r="T59" s="215"/>
      <c r="U59" s="293"/>
      <c r="V59" s="294"/>
      <c r="W59" s="295"/>
      <c r="X59" s="219">
        <v>22</v>
      </c>
      <c r="Y59" s="297">
        <v>38</v>
      </c>
      <c r="Z59" s="290"/>
      <c r="AA59" s="298"/>
      <c r="AB59" s="215"/>
      <c r="AC59" s="293"/>
      <c r="AD59" s="294"/>
      <c r="AE59" s="294"/>
      <c r="AF59" s="295"/>
      <c r="AG59" s="297"/>
      <c r="AH59" s="291"/>
      <c r="AI59" s="297"/>
      <c r="AJ59" s="290"/>
      <c r="AK59" s="290"/>
      <c r="AL59" s="290"/>
      <c r="AM59" s="298"/>
      <c r="AN59" s="120">
        <f t="shared" si="30"/>
        <v>60</v>
      </c>
    </row>
    <row r="60" spans="1:40" ht="30" customHeight="1" thickBot="1" x14ac:dyDescent="0.25">
      <c r="A60" s="651" t="s">
        <v>87</v>
      </c>
      <c r="B60" s="200" t="s">
        <v>88</v>
      </c>
      <c r="C60" s="301"/>
      <c r="D60" s="302"/>
      <c r="E60" s="671"/>
      <c r="F60" s="672"/>
      <c r="G60" s="301"/>
      <c r="H60" s="302"/>
      <c r="I60" s="303"/>
      <c r="J60" s="304"/>
      <c r="K60" s="639">
        <f>SUM(K61,K66,K72,K77,K82)</f>
        <v>2705</v>
      </c>
      <c r="L60" s="305">
        <f>SUM(L61,L66,L72,L77,L82)</f>
        <v>902</v>
      </c>
      <c r="M60" s="306">
        <f>SUM(M61,M66,M72,M77,M82)</f>
        <v>1803</v>
      </c>
      <c r="N60" s="307"/>
      <c r="O60" s="306">
        <f>SUM(O61,O66,O72,O77,O82)</f>
        <v>855</v>
      </c>
      <c r="P60" s="308">
        <f>SUM(P61,P66,P82)</f>
        <v>532</v>
      </c>
      <c r="Q60" s="308">
        <f>SUM(Q61,Q66,Q82)</f>
        <v>0</v>
      </c>
      <c r="R60" s="308">
        <f>SUM(R61,R66,R82)</f>
        <v>25</v>
      </c>
      <c r="S60" s="308">
        <f>SUM(S61,S66,S82)</f>
        <v>0</v>
      </c>
      <c r="T60" s="309">
        <f t="shared" ref="T60:AM60" si="53">SUM(T61,T66,T72,T77,T82)</f>
        <v>87</v>
      </c>
      <c r="U60" s="654">
        <f t="shared" si="53"/>
        <v>205</v>
      </c>
      <c r="V60" s="655">
        <f t="shared" si="53"/>
        <v>108</v>
      </c>
      <c r="W60" s="656">
        <f t="shared" si="53"/>
        <v>0</v>
      </c>
      <c r="X60" s="652">
        <f t="shared" si="53"/>
        <v>150</v>
      </c>
      <c r="Y60" s="654">
        <f t="shared" si="53"/>
        <v>102</v>
      </c>
      <c r="Z60" s="655">
        <f t="shared" si="53"/>
        <v>180</v>
      </c>
      <c r="AA60" s="656">
        <f t="shared" si="53"/>
        <v>0</v>
      </c>
      <c r="AB60" s="652">
        <f t="shared" si="53"/>
        <v>412</v>
      </c>
      <c r="AC60" s="654">
        <f t="shared" si="53"/>
        <v>336</v>
      </c>
      <c r="AD60" s="655">
        <f t="shared" si="53"/>
        <v>180</v>
      </c>
      <c r="AE60" s="655">
        <f t="shared" si="53"/>
        <v>180</v>
      </c>
      <c r="AF60" s="669">
        <f t="shared" si="53"/>
        <v>0</v>
      </c>
      <c r="AG60" s="654">
        <f t="shared" si="53"/>
        <v>341</v>
      </c>
      <c r="AH60" s="669">
        <f t="shared" si="53"/>
        <v>0</v>
      </c>
      <c r="AI60" s="654">
        <f t="shared" si="53"/>
        <v>170</v>
      </c>
      <c r="AJ60" s="655">
        <f t="shared" si="53"/>
        <v>252</v>
      </c>
      <c r="AK60" s="655">
        <f t="shared" si="53"/>
        <v>0</v>
      </c>
      <c r="AL60" s="655">
        <f t="shared" si="53"/>
        <v>0</v>
      </c>
      <c r="AM60" s="656">
        <f t="shared" si="53"/>
        <v>0</v>
      </c>
      <c r="AN60" s="371">
        <f t="shared" si="30"/>
        <v>2703</v>
      </c>
    </row>
    <row r="61" spans="1:40" ht="24" customHeight="1" thickBot="1" x14ac:dyDescent="0.25">
      <c r="A61" s="412" t="s">
        <v>89</v>
      </c>
      <c r="B61" s="240" t="s">
        <v>347</v>
      </c>
      <c r="C61" s="241"/>
      <c r="D61" s="242"/>
      <c r="E61" s="241"/>
      <c r="F61" s="242"/>
      <c r="G61" s="241"/>
      <c r="H61" s="242"/>
      <c r="I61" s="243"/>
      <c r="J61" s="244"/>
      <c r="K61" s="310">
        <f>SUM(K62)</f>
        <v>508.5</v>
      </c>
      <c r="L61" s="311">
        <f>SUM(L62:L65)</f>
        <v>169.5</v>
      </c>
      <c r="M61" s="312">
        <f>SUM(M62:M62)</f>
        <v>339</v>
      </c>
      <c r="N61" s="246">
        <f>SUM(N62:N65)</f>
        <v>0</v>
      </c>
      <c r="O61" s="312">
        <f>SUM(O62:O62)</f>
        <v>59</v>
      </c>
      <c r="P61" s="248">
        <f t="shared" ref="P61:U61" si="54">SUM(P62:P65)</f>
        <v>280</v>
      </c>
      <c r="Q61" s="248">
        <f t="shared" si="54"/>
        <v>0</v>
      </c>
      <c r="R61" s="248">
        <f t="shared" si="54"/>
        <v>0</v>
      </c>
      <c r="S61" s="249">
        <f t="shared" si="54"/>
        <v>0</v>
      </c>
      <c r="T61" s="245">
        <f t="shared" si="54"/>
        <v>0</v>
      </c>
      <c r="U61" s="310">
        <f t="shared" si="54"/>
        <v>0</v>
      </c>
      <c r="V61" s="653">
        <f t="shared" ref="V61:AM61" si="55">SUM(V62:V65)</f>
        <v>0</v>
      </c>
      <c r="W61" s="311">
        <f t="shared" si="55"/>
        <v>0</v>
      </c>
      <c r="X61" s="668">
        <f t="shared" si="55"/>
        <v>0</v>
      </c>
      <c r="Y61" s="310">
        <f t="shared" si="55"/>
        <v>0</v>
      </c>
      <c r="Z61" s="653">
        <f t="shared" si="55"/>
        <v>0</v>
      </c>
      <c r="AA61" s="311">
        <f t="shared" si="55"/>
        <v>0</v>
      </c>
      <c r="AB61" s="668">
        <f t="shared" si="55"/>
        <v>136</v>
      </c>
      <c r="AC61" s="310">
        <f t="shared" si="55"/>
        <v>102</v>
      </c>
      <c r="AD61" s="653">
        <f t="shared" si="55"/>
        <v>0</v>
      </c>
      <c r="AE61" s="653">
        <f t="shared" si="55"/>
        <v>0</v>
      </c>
      <c r="AF61" s="311">
        <f t="shared" si="55"/>
        <v>0</v>
      </c>
      <c r="AG61" s="667">
        <f t="shared" si="55"/>
        <v>101</v>
      </c>
      <c r="AH61" s="670">
        <f t="shared" si="55"/>
        <v>0</v>
      </c>
      <c r="AI61" s="310">
        <f t="shared" si="55"/>
        <v>0</v>
      </c>
      <c r="AJ61" s="653">
        <f t="shared" si="55"/>
        <v>72</v>
      </c>
      <c r="AK61" s="653">
        <f t="shared" si="55"/>
        <v>0</v>
      </c>
      <c r="AL61" s="653">
        <f t="shared" si="55"/>
        <v>0</v>
      </c>
      <c r="AM61" s="311">
        <f t="shared" si="55"/>
        <v>0</v>
      </c>
      <c r="AN61" s="666">
        <f t="shared" si="30"/>
        <v>411</v>
      </c>
    </row>
    <row r="62" spans="1:40" ht="41.25" customHeight="1" x14ac:dyDescent="0.2">
      <c r="A62" s="419" t="s">
        <v>90</v>
      </c>
      <c r="B62" s="421" t="s">
        <v>377</v>
      </c>
      <c r="C62" s="69"/>
      <c r="D62" s="96"/>
      <c r="E62" s="69"/>
      <c r="F62" s="96"/>
      <c r="G62" s="69"/>
      <c r="H62" s="70"/>
      <c r="I62" s="71"/>
      <c r="J62" s="70" t="s">
        <v>134</v>
      </c>
      <c r="K62" s="73">
        <f t="shared" ref="K62:K65" si="56">SUM(L62+M62)</f>
        <v>508.5</v>
      </c>
      <c r="L62" s="74">
        <f>SUM(M62/2)</f>
        <v>169.5</v>
      </c>
      <c r="M62" s="73">
        <f>SUM(S62:AM62)</f>
        <v>339</v>
      </c>
      <c r="N62" s="74"/>
      <c r="O62" s="76">
        <f t="shared" ref="O62:O65" si="57">SUM(M62-P62-Q62-R62-S62)</f>
        <v>59</v>
      </c>
      <c r="P62" s="262">
        <v>280</v>
      </c>
      <c r="Q62" s="262"/>
      <c r="R62" s="262"/>
      <c r="S62" s="263"/>
      <c r="T62" s="264"/>
      <c r="U62" s="265"/>
      <c r="V62" s="266"/>
      <c r="W62" s="267"/>
      <c r="X62" s="268"/>
      <c r="Y62" s="269"/>
      <c r="Z62" s="262"/>
      <c r="AA62" s="270"/>
      <c r="AB62" s="271">
        <v>136</v>
      </c>
      <c r="AC62" s="272">
        <v>102</v>
      </c>
      <c r="AD62" s="273"/>
      <c r="AE62" s="273"/>
      <c r="AF62" s="274"/>
      <c r="AG62" s="269">
        <v>101</v>
      </c>
      <c r="AH62" s="270"/>
      <c r="AI62" s="489"/>
      <c r="AJ62" s="262"/>
      <c r="AK62" s="262"/>
      <c r="AL62" s="262"/>
      <c r="AM62" s="270"/>
      <c r="AN62" s="92">
        <f t="shared" si="30"/>
        <v>339</v>
      </c>
    </row>
    <row r="63" spans="1:40" ht="30" customHeight="1" x14ac:dyDescent="0.2">
      <c r="A63" s="420" t="s">
        <v>379</v>
      </c>
      <c r="B63" s="284" t="s">
        <v>271</v>
      </c>
      <c r="C63" s="95"/>
      <c r="D63" s="96"/>
      <c r="E63" s="95"/>
      <c r="F63" s="96"/>
      <c r="G63" s="95"/>
      <c r="H63" s="96"/>
      <c r="I63" s="97"/>
      <c r="J63" s="96" t="s">
        <v>130</v>
      </c>
      <c r="K63" s="99">
        <f>SUM(L63+M63)</f>
        <v>36</v>
      </c>
      <c r="L63" s="74"/>
      <c r="M63" s="99">
        <f t="shared" ref="M63" si="58">SUM(S63:AM63)</f>
        <v>36</v>
      </c>
      <c r="N63" s="101"/>
      <c r="O63" s="102">
        <f>SUM(M63-P63-Q63-R63-S63)</f>
        <v>36</v>
      </c>
      <c r="P63" s="213"/>
      <c r="Q63" s="213"/>
      <c r="R63" s="213"/>
      <c r="S63" s="214"/>
      <c r="T63" s="215"/>
      <c r="U63" s="216"/>
      <c r="V63" s="217"/>
      <c r="W63" s="218"/>
      <c r="X63" s="219"/>
      <c r="Y63" s="220"/>
      <c r="Z63" s="213"/>
      <c r="AA63" s="221"/>
      <c r="AB63" s="276"/>
      <c r="AC63" s="277"/>
      <c r="AD63" s="278"/>
      <c r="AE63" s="278"/>
      <c r="AF63" s="279"/>
      <c r="AG63" s="220"/>
      <c r="AH63" s="221"/>
      <c r="AI63" s="462"/>
      <c r="AJ63" s="213">
        <v>36</v>
      </c>
      <c r="AK63" s="213"/>
      <c r="AL63" s="213"/>
      <c r="AM63" s="221"/>
      <c r="AN63" s="120">
        <f t="shared" ref="AN63" si="59">SUM(T63:AM63)</f>
        <v>36</v>
      </c>
    </row>
    <row r="64" spans="1:40" ht="31.5" x14ac:dyDescent="0.2">
      <c r="A64" s="405" t="s">
        <v>91</v>
      </c>
      <c r="B64" s="284" t="s">
        <v>99</v>
      </c>
      <c r="C64" s="95"/>
      <c r="D64" s="96"/>
      <c r="E64" s="95"/>
      <c r="F64" s="96"/>
      <c r="G64" s="95"/>
      <c r="H64" s="96"/>
      <c r="I64" s="97"/>
      <c r="J64" s="96"/>
      <c r="K64" s="99">
        <f t="shared" si="56"/>
        <v>36</v>
      </c>
      <c r="L64" s="74"/>
      <c r="M64" s="99">
        <f t="shared" ref="M64:M65" si="60">SUM(S64:AM64)</f>
        <v>36</v>
      </c>
      <c r="N64" s="101"/>
      <c r="O64" s="102">
        <f t="shared" si="57"/>
        <v>36</v>
      </c>
      <c r="P64" s="213"/>
      <c r="Q64" s="213"/>
      <c r="R64" s="213"/>
      <c r="S64" s="214"/>
      <c r="T64" s="215"/>
      <c r="U64" s="216"/>
      <c r="V64" s="217"/>
      <c r="W64" s="218"/>
      <c r="X64" s="219"/>
      <c r="Y64" s="220"/>
      <c r="Z64" s="213"/>
      <c r="AA64" s="221"/>
      <c r="AB64" s="276"/>
      <c r="AC64" s="277"/>
      <c r="AD64" s="278"/>
      <c r="AE64" s="278"/>
      <c r="AF64" s="279"/>
      <c r="AG64" s="220"/>
      <c r="AH64" s="221"/>
      <c r="AI64" s="462"/>
      <c r="AJ64" s="213">
        <v>36</v>
      </c>
      <c r="AK64" s="213"/>
      <c r="AL64" s="213"/>
      <c r="AM64" s="221"/>
      <c r="AN64" s="120">
        <f t="shared" si="30"/>
        <v>36</v>
      </c>
    </row>
    <row r="65" spans="1:40" ht="14.25" customHeight="1" thickBot="1" x14ac:dyDescent="0.25">
      <c r="A65" s="406" t="s">
        <v>93</v>
      </c>
      <c r="B65" s="422" t="s">
        <v>92</v>
      </c>
      <c r="C65" s="285"/>
      <c r="D65" s="286"/>
      <c r="E65" s="285"/>
      <c r="F65" s="286"/>
      <c r="G65" s="285"/>
      <c r="H65" s="286"/>
      <c r="I65" s="317"/>
      <c r="J65" s="318" t="s">
        <v>135</v>
      </c>
      <c r="K65" s="319">
        <f t="shared" si="56"/>
        <v>0</v>
      </c>
      <c r="L65" s="74">
        <f t="shared" ref="L65" si="61">SUM(M65/2)</f>
        <v>0</v>
      </c>
      <c r="M65" s="319">
        <f t="shared" si="60"/>
        <v>0</v>
      </c>
      <c r="N65" s="320"/>
      <c r="O65" s="289">
        <f t="shared" si="57"/>
        <v>0</v>
      </c>
      <c r="P65" s="290"/>
      <c r="Q65" s="290"/>
      <c r="R65" s="290"/>
      <c r="S65" s="291"/>
      <c r="T65" s="292"/>
      <c r="U65" s="293"/>
      <c r="V65" s="294"/>
      <c r="W65" s="295"/>
      <c r="X65" s="296"/>
      <c r="Y65" s="297"/>
      <c r="Z65" s="290"/>
      <c r="AA65" s="298"/>
      <c r="AB65" s="292"/>
      <c r="AC65" s="293"/>
      <c r="AD65" s="294"/>
      <c r="AE65" s="294"/>
      <c r="AF65" s="295"/>
      <c r="AG65" s="297"/>
      <c r="AH65" s="298"/>
      <c r="AI65" s="490"/>
      <c r="AJ65" s="290"/>
      <c r="AK65" s="290"/>
      <c r="AL65" s="290"/>
      <c r="AM65" s="298"/>
      <c r="AN65" s="299">
        <f t="shared" si="30"/>
        <v>0</v>
      </c>
    </row>
    <row r="66" spans="1:40" ht="22.5" customHeight="1" thickBot="1" x14ac:dyDescent="0.25">
      <c r="A66" s="487" t="s">
        <v>95</v>
      </c>
      <c r="B66" s="488" t="s">
        <v>348</v>
      </c>
      <c r="C66" s="241"/>
      <c r="D66" s="242"/>
      <c r="E66" s="241"/>
      <c r="F66" s="242"/>
      <c r="G66" s="241"/>
      <c r="H66" s="242"/>
      <c r="I66" s="243"/>
      <c r="J66" s="244"/>
      <c r="K66" s="247">
        <f>SUM(K67:K68)</f>
        <v>626</v>
      </c>
      <c r="L66" s="246">
        <f>SUM(L67:L71)</f>
        <v>209</v>
      </c>
      <c r="M66" s="312">
        <f>SUM(M67:M68)</f>
        <v>417</v>
      </c>
      <c r="N66" s="246">
        <f>SUM(N68:N71)</f>
        <v>0</v>
      </c>
      <c r="O66" s="312">
        <f>SUM(O67:O68)</f>
        <v>153</v>
      </c>
      <c r="P66" s="248">
        <f>SUM(P67:P71)</f>
        <v>214</v>
      </c>
      <c r="Q66" s="248">
        <f>SUM(Q68:Q71)</f>
        <v>0</v>
      </c>
      <c r="R66" s="248">
        <f>SUM(R68:R71)</f>
        <v>25</v>
      </c>
      <c r="S66" s="249">
        <f>SUM(S68:S71)</f>
        <v>0</v>
      </c>
      <c r="T66" s="245">
        <f t="shared" ref="T66:AM66" si="62">SUM(T67:T71)</f>
        <v>20</v>
      </c>
      <c r="U66" s="247">
        <f t="shared" si="62"/>
        <v>20</v>
      </c>
      <c r="V66" s="248">
        <f t="shared" si="62"/>
        <v>0</v>
      </c>
      <c r="W66" s="246">
        <f t="shared" si="62"/>
        <v>0</v>
      </c>
      <c r="X66" s="650">
        <f t="shared" si="62"/>
        <v>63</v>
      </c>
      <c r="Y66" s="247">
        <f t="shared" si="62"/>
        <v>39</v>
      </c>
      <c r="Z66" s="248">
        <f t="shared" si="62"/>
        <v>0</v>
      </c>
      <c r="AA66" s="246">
        <f t="shared" si="62"/>
        <v>0</v>
      </c>
      <c r="AB66" s="650">
        <f t="shared" si="62"/>
        <v>101</v>
      </c>
      <c r="AC66" s="247">
        <f t="shared" si="62"/>
        <v>84</v>
      </c>
      <c r="AD66" s="248">
        <f t="shared" si="62"/>
        <v>36</v>
      </c>
      <c r="AE66" s="248">
        <f t="shared" si="62"/>
        <v>0</v>
      </c>
      <c r="AF66" s="249">
        <f t="shared" si="62"/>
        <v>0</v>
      </c>
      <c r="AG66" s="247">
        <f t="shared" si="62"/>
        <v>90</v>
      </c>
      <c r="AH66" s="246">
        <f t="shared" si="62"/>
        <v>0</v>
      </c>
      <c r="AI66" s="312">
        <f t="shared" si="62"/>
        <v>0</v>
      </c>
      <c r="AJ66" s="248">
        <f t="shared" si="62"/>
        <v>72</v>
      </c>
      <c r="AK66" s="248">
        <f t="shared" si="62"/>
        <v>0</v>
      </c>
      <c r="AL66" s="248">
        <f t="shared" si="62"/>
        <v>0</v>
      </c>
      <c r="AM66" s="246">
        <f t="shared" si="62"/>
        <v>0</v>
      </c>
      <c r="AN66" s="666">
        <f t="shared" si="30"/>
        <v>525</v>
      </c>
    </row>
    <row r="67" spans="1:40" ht="30" x14ac:dyDescent="0.2">
      <c r="A67" s="486" t="s">
        <v>96</v>
      </c>
      <c r="B67" s="643" t="s">
        <v>351</v>
      </c>
      <c r="C67" s="69"/>
      <c r="D67" s="70"/>
      <c r="E67" s="69"/>
      <c r="F67" s="70"/>
      <c r="G67" s="69"/>
      <c r="H67" s="70" t="s">
        <v>134</v>
      </c>
      <c r="I67" s="71"/>
      <c r="J67" s="156"/>
      <c r="K67" s="645">
        <f t="shared" ref="K67:K71" si="63">SUM(L67+M67)</f>
        <v>236</v>
      </c>
      <c r="L67" s="646">
        <v>83</v>
      </c>
      <c r="M67" s="73">
        <f t="shared" ref="M67:M71" si="64">SUM(S67:AM67)</f>
        <v>153</v>
      </c>
      <c r="N67" s="74"/>
      <c r="O67" s="76">
        <f t="shared" ref="O67:O71" si="65">SUM(M67-P67-Q67-R67-S67)</f>
        <v>60</v>
      </c>
      <c r="P67" s="262">
        <v>68</v>
      </c>
      <c r="Q67" s="262"/>
      <c r="R67" s="262">
        <v>25</v>
      </c>
      <c r="S67" s="263"/>
      <c r="T67" s="264">
        <v>20</v>
      </c>
      <c r="U67" s="265">
        <v>20</v>
      </c>
      <c r="V67" s="266"/>
      <c r="W67" s="267"/>
      <c r="X67" s="268">
        <v>34</v>
      </c>
      <c r="Y67" s="269">
        <v>17</v>
      </c>
      <c r="Z67" s="262"/>
      <c r="AA67" s="270"/>
      <c r="AB67" s="264">
        <v>34</v>
      </c>
      <c r="AC67" s="265">
        <v>28</v>
      </c>
      <c r="AD67" s="266"/>
      <c r="AE67" s="266"/>
      <c r="AF67" s="267"/>
      <c r="AG67" s="269"/>
      <c r="AH67" s="263"/>
      <c r="AI67" s="269"/>
      <c r="AJ67" s="262"/>
      <c r="AK67" s="262"/>
      <c r="AL67" s="262"/>
      <c r="AM67" s="270"/>
      <c r="AN67" s="92">
        <f t="shared" ref="AN67" si="66">SUM(T67:AM67)</f>
        <v>153</v>
      </c>
    </row>
    <row r="68" spans="1:40" ht="30" x14ac:dyDescent="0.2">
      <c r="A68" s="486" t="s">
        <v>349</v>
      </c>
      <c r="B68" s="644" t="s">
        <v>350</v>
      </c>
      <c r="C68" s="69"/>
      <c r="D68" s="70"/>
      <c r="E68" s="69"/>
      <c r="F68" s="70"/>
      <c r="G68" s="69"/>
      <c r="H68" s="70"/>
      <c r="I68" s="71"/>
      <c r="J68" s="96" t="s">
        <v>130</v>
      </c>
      <c r="K68" s="73">
        <f t="shared" si="63"/>
        <v>390</v>
      </c>
      <c r="L68" s="74">
        <v>126</v>
      </c>
      <c r="M68" s="73">
        <f t="shared" si="64"/>
        <v>264</v>
      </c>
      <c r="N68" s="74"/>
      <c r="O68" s="76">
        <f t="shared" si="65"/>
        <v>93</v>
      </c>
      <c r="P68" s="262">
        <v>146</v>
      </c>
      <c r="Q68" s="262"/>
      <c r="R68" s="262">
        <v>25</v>
      </c>
      <c r="S68" s="263"/>
      <c r="T68" s="264"/>
      <c r="U68" s="265"/>
      <c r="V68" s="266"/>
      <c r="W68" s="267"/>
      <c r="X68" s="268">
        <v>29</v>
      </c>
      <c r="Y68" s="269">
        <v>22</v>
      </c>
      <c r="Z68" s="262"/>
      <c r="AA68" s="270"/>
      <c r="AB68" s="264">
        <v>67</v>
      </c>
      <c r="AC68" s="265">
        <v>56</v>
      </c>
      <c r="AD68" s="266"/>
      <c r="AE68" s="266"/>
      <c r="AF68" s="267"/>
      <c r="AG68" s="269">
        <v>90</v>
      </c>
      <c r="AH68" s="263"/>
      <c r="AI68" s="269"/>
      <c r="AJ68" s="262"/>
      <c r="AK68" s="262"/>
      <c r="AL68" s="262"/>
      <c r="AM68" s="270"/>
      <c r="AN68" s="92">
        <f t="shared" si="30"/>
        <v>264</v>
      </c>
    </row>
    <row r="69" spans="1:40" ht="28.5" customHeight="1" x14ac:dyDescent="0.2">
      <c r="A69" s="411" t="s">
        <v>380</v>
      </c>
      <c r="B69" s="284" t="s">
        <v>352</v>
      </c>
      <c r="C69" s="95"/>
      <c r="D69" s="96"/>
      <c r="E69" s="95"/>
      <c r="F69" s="96"/>
      <c r="G69" s="95"/>
      <c r="H69" s="96" t="s">
        <v>130</v>
      </c>
      <c r="I69" s="97"/>
      <c r="J69" s="105"/>
      <c r="K69" s="99">
        <f t="shared" si="63"/>
        <v>72</v>
      </c>
      <c r="L69" s="74"/>
      <c r="M69" s="99">
        <f t="shared" si="64"/>
        <v>72</v>
      </c>
      <c r="N69" s="101"/>
      <c r="O69" s="102">
        <f t="shared" si="65"/>
        <v>72</v>
      </c>
      <c r="P69" s="213"/>
      <c r="Q69" s="213"/>
      <c r="R69" s="213"/>
      <c r="S69" s="214"/>
      <c r="T69" s="215"/>
      <c r="U69" s="216"/>
      <c r="V69" s="217"/>
      <c r="W69" s="218"/>
      <c r="X69" s="219"/>
      <c r="Y69" s="220"/>
      <c r="Z69" s="213"/>
      <c r="AA69" s="221"/>
      <c r="AB69" s="215"/>
      <c r="AC69" s="216"/>
      <c r="AD69" s="217">
        <v>36</v>
      </c>
      <c r="AE69" s="217"/>
      <c r="AF69" s="218"/>
      <c r="AG69" s="220"/>
      <c r="AH69" s="214"/>
      <c r="AI69" s="220"/>
      <c r="AJ69" s="213">
        <v>36</v>
      </c>
      <c r="AK69" s="213"/>
      <c r="AL69" s="213"/>
      <c r="AM69" s="221"/>
      <c r="AN69" s="120">
        <f t="shared" ref="AN69" si="67">SUM(T69:AM69)</f>
        <v>72</v>
      </c>
    </row>
    <row r="70" spans="1:40" ht="36.75" customHeight="1" x14ac:dyDescent="0.2">
      <c r="A70" s="405" t="s">
        <v>358</v>
      </c>
      <c r="B70" s="314" t="s">
        <v>99</v>
      </c>
      <c r="C70" s="95"/>
      <c r="D70" s="96"/>
      <c r="E70" s="95"/>
      <c r="F70" s="96"/>
      <c r="G70" s="95"/>
      <c r="H70" s="96"/>
      <c r="I70" s="97"/>
      <c r="J70" s="96"/>
      <c r="K70" s="99">
        <f t="shared" si="63"/>
        <v>36</v>
      </c>
      <c r="L70" s="74"/>
      <c r="M70" s="99">
        <f t="shared" si="64"/>
        <v>36</v>
      </c>
      <c r="N70" s="101"/>
      <c r="O70" s="102">
        <f t="shared" si="65"/>
        <v>36</v>
      </c>
      <c r="P70" s="213"/>
      <c r="Q70" s="213"/>
      <c r="R70" s="213"/>
      <c r="S70" s="214"/>
      <c r="T70" s="215"/>
      <c r="U70" s="216"/>
      <c r="V70" s="217"/>
      <c r="W70" s="218"/>
      <c r="X70" s="219"/>
      <c r="Y70" s="220"/>
      <c r="Z70" s="213"/>
      <c r="AA70" s="221"/>
      <c r="AB70" s="215"/>
      <c r="AC70" s="216"/>
      <c r="AD70" s="217"/>
      <c r="AE70" s="217"/>
      <c r="AF70" s="218"/>
      <c r="AG70" s="220"/>
      <c r="AH70" s="214"/>
      <c r="AI70" s="220"/>
      <c r="AJ70" s="213">
        <v>36</v>
      </c>
      <c r="AK70" s="213"/>
      <c r="AL70" s="213"/>
      <c r="AM70" s="221"/>
      <c r="AN70" s="120">
        <f t="shared" si="30"/>
        <v>36</v>
      </c>
    </row>
    <row r="71" spans="1:40" ht="15" customHeight="1" thickBot="1" x14ac:dyDescent="0.3">
      <c r="A71" s="410" t="s">
        <v>359</v>
      </c>
      <c r="B71" s="409" t="s">
        <v>92</v>
      </c>
      <c r="C71" s="285"/>
      <c r="D71" s="286"/>
      <c r="E71" s="285"/>
      <c r="F71" s="286"/>
      <c r="G71" s="285"/>
      <c r="H71" s="286"/>
      <c r="I71" s="287"/>
      <c r="J71" s="318" t="s">
        <v>135</v>
      </c>
      <c r="K71" s="426">
        <f t="shared" si="63"/>
        <v>0</v>
      </c>
      <c r="L71" s="647">
        <f t="shared" ref="L71" si="68">SUM(M71/2)</f>
        <v>0</v>
      </c>
      <c r="M71" s="319">
        <f t="shared" si="64"/>
        <v>0</v>
      </c>
      <c r="N71" s="288"/>
      <c r="O71" s="289">
        <f t="shared" si="65"/>
        <v>0</v>
      </c>
      <c r="P71" s="290"/>
      <c r="Q71" s="290"/>
      <c r="R71" s="290"/>
      <c r="S71" s="291"/>
      <c r="T71" s="292"/>
      <c r="U71" s="293"/>
      <c r="V71" s="294"/>
      <c r="W71" s="295"/>
      <c r="X71" s="296"/>
      <c r="Y71" s="297"/>
      <c r="Z71" s="290"/>
      <c r="AA71" s="298"/>
      <c r="AB71" s="292"/>
      <c r="AC71" s="293"/>
      <c r="AD71" s="294"/>
      <c r="AE71" s="294"/>
      <c r="AF71" s="295"/>
      <c r="AG71" s="297"/>
      <c r="AH71" s="291"/>
      <c r="AI71" s="297"/>
      <c r="AJ71" s="290"/>
      <c r="AK71" s="290"/>
      <c r="AL71" s="290"/>
      <c r="AM71" s="298"/>
      <c r="AN71" s="299">
        <f t="shared" si="30"/>
        <v>0</v>
      </c>
    </row>
    <row r="72" spans="1:40" ht="32.25" customHeight="1" thickBot="1" x14ac:dyDescent="0.25">
      <c r="A72" s="412" t="s">
        <v>97</v>
      </c>
      <c r="B72" s="240" t="s">
        <v>353</v>
      </c>
      <c r="C72" s="241"/>
      <c r="D72" s="242"/>
      <c r="E72" s="241"/>
      <c r="F72" s="242"/>
      <c r="G72" s="241"/>
      <c r="H72" s="242"/>
      <c r="I72" s="243"/>
      <c r="J72" s="244"/>
      <c r="K72" s="310">
        <f>SUM(K73)</f>
        <v>487.5</v>
      </c>
      <c r="L72" s="311">
        <f>SUM(L73:L76)</f>
        <v>162.5</v>
      </c>
      <c r="M72" s="312">
        <f>SUM(M73:M73)</f>
        <v>325</v>
      </c>
      <c r="N72" s="246">
        <f>SUM(N73:N76)</f>
        <v>0</v>
      </c>
      <c r="O72" s="312">
        <f>SUM(O73:O73)</f>
        <v>227</v>
      </c>
      <c r="P72" s="248">
        <f t="shared" ref="P72:AM72" si="69">SUM(P73:P76)</f>
        <v>68</v>
      </c>
      <c r="Q72" s="248">
        <f t="shared" si="69"/>
        <v>0</v>
      </c>
      <c r="R72" s="248">
        <f t="shared" si="69"/>
        <v>30</v>
      </c>
      <c r="S72" s="249">
        <f t="shared" si="69"/>
        <v>0</v>
      </c>
      <c r="T72" s="245">
        <f t="shared" si="69"/>
        <v>0</v>
      </c>
      <c r="U72" s="247">
        <f t="shared" si="69"/>
        <v>0</v>
      </c>
      <c r="V72" s="248">
        <f t="shared" si="69"/>
        <v>0</v>
      </c>
      <c r="W72" s="246">
        <f t="shared" si="69"/>
        <v>0</v>
      </c>
      <c r="X72" s="650">
        <f t="shared" si="69"/>
        <v>0</v>
      </c>
      <c r="Y72" s="247">
        <f t="shared" si="69"/>
        <v>0</v>
      </c>
      <c r="Z72" s="248">
        <f t="shared" si="69"/>
        <v>0</v>
      </c>
      <c r="AA72" s="246">
        <f t="shared" si="69"/>
        <v>0</v>
      </c>
      <c r="AB72" s="650">
        <f t="shared" si="69"/>
        <v>175</v>
      </c>
      <c r="AC72" s="247">
        <f t="shared" si="69"/>
        <v>0</v>
      </c>
      <c r="AD72" s="248">
        <f t="shared" si="69"/>
        <v>0</v>
      </c>
      <c r="AE72" s="248">
        <f t="shared" si="69"/>
        <v>0</v>
      </c>
      <c r="AF72" s="249">
        <f t="shared" si="69"/>
        <v>0</v>
      </c>
      <c r="AG72" s="247">
        <f t="shared" si="69"/>
        <v>150</v>
      </c>
      <c r="AH72" s="249">
        <f t="shared" si="69"/>
        <v>0</v>
      </c>
      <c r="AI72" s="247">
        <f t="shared" si="69"/>
        <v>0</v>
      </c>
      <c r="AJ72" s="248">
        <f t="shared" si="69"/>
        <v>72</v>
      </c>
      <c r="AK72" s="248">
        <f t="shared" si="69"/>
        <v>0</v>
      </c>
      <c r="AL72" s="248">
        <f t="shared" si="69"/>
        <v>0</v>
      </c>
      <c r="AM72" s="246">
        <f t="shared" si="69"/>
        <v>0</v>
      </c>
      <c r="AN72" s="666">
        <f t="shared" si="30"/>
        <v>397</v>
      </c>
    </row>
    <row r="73" spans="1:40" ht="27" customHeight="1" x14ac:dyDescent="0.2">
      <c r="A73" s="419" t="s">
        <v>98</v>
      </c>
      <c r="B73" s="421" t="s">
        <v>375</v>
      </c>
      <c r="C73" s="69"/>
      <c r="D73" s="96"/>
      <c r="E73" s="69"/>
      <c r="F73" s="96"/>
      <c r="G73" s="413"/>
      <c r="H73" s="736"/>
      <c r="I73" s="71"/>
      <c r="J73" s="70" t="s">
        <v>134</v>
      </c>
      <c r="K73" s="645">
        <f t="shared" ref="K73" si="70">SUM(L73+M73)</f>
        <v>487.5</v>
      </c>
      <c r="L73" s="646">
        <f>SUM(M73/2)</f>
        <v>162.5</v>
      </c>
      <c r="M73" s="73">
        <f t="shared" ref="M73:M76" si="71">SUM(S73:AM73)</f>
        <v>325</v>
      </c>
      <c r="N73" s="74"/>
      <c r="O73" s="76">
        <f t="shared" ref="O73" si="72">SUM(M73-P73-Q73-R73-S73)</f>
        <v>227</v>
      </c>
      <c r="P73" s="262">
        <v>68</v>
      </c>
      <c r="Q73" s="262"/>
      <c r="R73" s="262">
        <v>30</v>
      </c>
      <c r="S73" s="263"/>
      <c r="T73" s="264"/>
      <c r="U73" s="265"/>
      <c r="V73" s="266"/>
      <c r="W73" s="267"/>
      <c r="X73" s="268"/>
      <c r="Y73" s="269"/>
      <c r="Z73" s="262"/>
      <c r="AA73" s="270"/>
      <c r="AB73" s="271">
        <v>175</v>
      </c>
      <c r="AC73" s="272"/>
      <c r="AD73" s="273"/>
      <c r="AE73" s="273"/>
      <c r="AF73" s="274"/>
      <c r="AG73" s="269">
        <v>150</v>
      </c>
      <c r="AH73" s="270"/>
      <c r="AI73" s="489"/>
      <c r="AJ73" s="262"/>
      <c r="AK73" s="262"/>
      <c r="AL73" s="262"/>
      <c r="AM73" s="270"/>
      <c r="AN73" s="92">
        <f t="shared" si="30"/>
        <v>325</v>
      </c>
    </row>
    <row r="74" spans="1:40" ht="30" customHeight="1" x14ac:dyDescent="0.2">
      <c r="A74" s="420" t="s">
        <v>355</v>
      </c>
      <c r="B74" s="284" t="s">
        <v>271</v>
      </c>
      <c r="C74" s="95"/>
      <c r="D74" s="96"/>
      <c r="E74" s="95"/>
      <c r="F74" s="96"/>
      <c r="G74" s="95"/>
      <c r="H74" s="96"/>
      <c r="I74" s="97"/>
      <c r="J74" s="96" t="s">
        <v>130</v>
      </c>
      <c r="K74" s="99">
        <f>SUM(L74+M74)</f>
        <v>36</v>
      </c>
      <c r="L74" s="74"/>
      <c r="M74" s="99">
        <f t="shared" si="71"/>
        <v>36</v>
      </c>
      <c r="N74" s="101"/>
      <c r="O74" s="102">
        <f>SUM(M74-P74-Q74-R74-S74)</f>
        <v>36</v>
      </c>
      <c r="P74" s="213"/>
      <c r="Q74" s="213"/>
      <c r="R74" s="213"/>
      <c r="S74" s="214"/>
      <c r="T74" s="215"/>
      <c r="U74" s="216"/>
      <c r="V74" s="217"/>
      <c r="W74" s="218"/>
      <c r="X74" s="219"/>
      <c r="Y74" s="220"/>
      <c r="Z74" s="213"/>
      <c r="AA74" s="221"/>
      <c r="AB74" s="276"/>
      <c r="AC74" s="277"/>
      <c r="AD74" s="278"/>
      <c r="AE74" s="278"/>
      <c r="AF74" s="279"/>
      <c r="AG74" s="220"/>
      <c r="AH74" s="221"/>
      <c r="AI74" s="462"/>
      <c r="AJ74" s="213">
        <v>36</v>
      </c>
      <c r="AK74" s="213"/>
      <c r="AL74" s="213"/>
      <c r="AM74" s="221"/>
      <c r="AN74" s="120">
        <f t="shared" ref="AN74" si="73">SUM(T74:AM74)</f>
        <v>36</v>
      </c>
    </row>
    <row r="75" spans="1:40" ht="31.5" x14ac:dyDescent="0.2">
      <c r="A75" s="405" t="s">
        <v>356</v>
      </c>
      <c r="B75" s="284" t="s">
        <v>99</v>
      </c>
      <c r="C75" s="95"/>
      <c r="D75" s="96"/>
      <c r="E75" s="95"/>
      <c r="F75" s="96"/>
      <c r="G75" s="95"/>
      <c r="H75" s="96"/>
      <c r="I75" s="97"/>
      <c r="J75" s="96"/>
      <c r="K75" s="99">
        <f t="shared" ref="K75:K76" si="74">SUM(L75+M75)</f>
        <v>36</v>
      </c>
      <c r="L75" s="74"/>
      <c r="M75" s="99">
        <f t="shared" si="71"/>
        <v>36</v>
      </c>
      <c r="N75" s="101"/>
      <c r="O75" s="102">
        <f t="shared" ref="O75:O76" si="75">SUM(M75-P75-Q75-R75-S75)</f>
        <v>36</v>
      </c>
      <c r="P75" s="213"/>
      <c r="Q75" s="213"/>
      <c r="R75" s="213"/>
      <c r="S75" s="214"/>
      <c r="T75" s="215"/>
      <c r="U75" s="216"/>
      <c r="V75" s="217"/>
      <c r="W75" s="218"/>
      <c r="X75" s="219"/>
      <c r="Y75" s="220"/>
      <c r="Z75" s="213"/>
      <c r="AA75" s="221"/>
      <c r="AB75" s="276"/>
      <c r="AC75" s="277"/>
      <c r="AD75" s="278"/>
      <c r="AE75" s="278"/>
      <c r="AF75" s="279"/>
      <c r="AG75" s="220"/>
      <c r="AH75" s="221"/>
      <c r="AI75" s="462"/>
      <c r="AJ75" s="213">
        <v>36</v>
      </c>
      <c r="AK75" s="213"/>
      <c r="AL75" s="213"/>
      <c r="AM75" s="221"/>
      <c r="AN75" s="120">
        <f t="shared" ref="AN75:AN76" si="76">SUM(T75:AM75)</f>
        <v>36</v>
      </c>
    </row>
    <row r="76" spans="1:40" ht="14.25" customHeight="1" thickBot="1" x14ac:dyDescent="0.25">
      <c r="A76" s="406" t="s">
        <v>357</v>
      </c>
      <c r="B76" s="422" t="s">
        <v>92</v>
      </c>
      <c r="C76" s="285"/>
      <c r="D76" s="286"/>
      <c r="E76" s="285"/>
      <c r="F76" s="286"/>
      <c r="G76" s="685"/>
      <c r="H76" s="439"/>
      <c r="I76" s="317"/>
      <c r="J76" s="318" t="s">
        <v>135</v>
      </c>
      <c r="K76" s="426">
        <f t="shared" si="74"/>
        <v>0</v>
      </c>
      <c r="L76" s="647">
        <f t="shared" ref="L76" si="77">SUM(M76/2)</f>
        <v>0</v>
      </c>
      <c r="M76" s="319">
        <f t="shared" si="71"/>
        <v>0</v>
      </c>
      <c r="N76" s="320"/>
      <c r="O76" s="289">
        <f t="shared" si="75"/>
        <v>0</v>
      </c>
      <c r="P76" s="290"/>
      <c r="Q76" s="290"/>
      <c r="R76" s="290"/>
      <c r="S76" s="291"/>
      <c r="T76" s="292"/>
      <c r="U76" s="293"/>
      <c r="V76" s="294"/>
      <c r="W76" s="295"/>
      <c r="X76" s="296"/>
      <c r="Y76" s="297"/>
      <c r="Z76" s="290"/>
      <c r="AA76" s="298"/>
      <c r="AB76" s="292"/>
      <c r="AC76" s="293"/>
      <c r="AD76" s="294"/>
      <c r="AE76" s="294"/>
      <c r="AF76" s="295"/>
      <c r="AG76" s="297"/>
      <c r="AH76" s="298"/>
      <c r="AI76" s="490"/>
      <c r="AJ76" s="290"/>
      <c r="AK76" s="290"/>
      <c r="AL76" s="290"/>
      <c r="AM76" s="298"/>
      <c r="AN76" s="299">
        <f t="shared" si="76"/>
        <v>0</v>
      </c>
    </row>
    <row r="77" spans="1:40" ht="51.75" customHeight="1" thickBot="1" x14ac:dyDescent="0.25">
      <c r="A77" s="412" t="s">
        <v>354</v>
      </c>
      <c r="B77" s="240" t="s">
        <v>364</v>
      </c>
      <c r="C77" s="241"/>
      <c r="D77" s="242"/>
      <c r="E77" s="241"/>
      <c r="F77" s="242"/>
      <c r="G77" s="241"/>
      <c r="H77" s="242"/>
      <c r="I77" s="243"/>
      <c r="J77" s="244"/>
      <c r="K77" s="310">
        <f>SUM(K78)</f>
        <v>480</v>
      </c>
      <c r="L77" s="311">
        <f>SUM(L78:L81)</f>
        <v>160</v>
      </c>
      <c r="M77" s="312">
        <f>SUM(M78:M78)</f>
        <v>320</v>
      </c>
      <c r="N77" s="246">
        <f>SUM(N78:N81)</f>
        <v>0</v>
      </c>
      <c r="O77" s="312">
        <f>SUM(O78:O78)</f>
        <v>250</v>
      </c>
      <c r="P77" s="248">
        <f t="shared" ref="P77:U77" si="78">SUM(P78:P81)</f>
        <v>30</v>
      </c>
      <c r="Q77" s="248">
        <f t="shared" si="78"/>
        <v>0</v>
      </c>
      <c r="R77" s="248">
        <f t="shared" si="78"/>
        <v>40</v>
      </c>
      <c r="S77" s="249">
        <f t="shared" si="78"/>
        <v>0</v>
      </c>
      <c r="T77" s="245">
        <f t="shared" si="78"/>
        <v>0</v>
      </c>
      <c r="U77" s="247">
        <f t="shared" si="78"/>
        <v>0</v>
      </c>
      <c r="V77" s="248">
        <f t="shared" ref="V77:AM77" si="79">SUM(V78:V81)</f>
        <v>0</v>
      </c>
      <c r="W77" s="246">
        <f t="shared" si="79"/>
        <v>0</v>
      </c>
      <c r="X77" s="650">
        <f t="shared" si="79"/>
        <v>0</v>
      </c>
      <c r="Y77" s="247">
        <f t="shared" si="79"/>
        <v>0</v>
      </c>
      <c r="Z77" s="248">
        <f t="shared" si="79"/>
        <v>0</v>
      </c>
      <c r="AA77" s="246">
        <f t="shared" si="79"/>
        <v>0</v>
      </c>
      <c r="AB77" s="650">
        <f t="shared" si="79"/>
        <v>0</v>
      </c>
      <c r="AC77" s="247">
        <f t="shared" si="79"/>
        <v>150</v>
      </c>
      <c r="AD77" s="248">
        <f t="shared" si="79"/>
        <v>0</v>
      </c>
      <c r="AE77" s="248">
        <f t="shared" si="79"/>
        <v>0</v>
      </c>
      <c r="AF77" s="246">
        <f t="shared" si="79"/>
        <v>0</v>
      </c>
      <c r="AG77" s="312">
        <f t="shared" si="79"/>
        <v>0</v>
      </c>
      <c r="AH77" s="246">
        <f t="shared" si="79"/>
        <v>0</v>
      </c>
      <c r="AI77" s="312">
        <f t="shared" si="79"/>
        <v>170</v>
      </c>
      <c r="AJ77" s="248">
        <f t="shared" si="79"/>
        <v>36</v>
      </c>
      <c r="AK77" s="248">
        <f t="shared" si="79"/>
        <v>0</v>
      </c>
      <c r="AL77" s="248">
        <f t="shared" si="79"/>
        <v>0</v>
      </c>
      <c r="AM77" s="246">
        <f t="shared" si="79"/>
        <v>0</v>
      </c>
      <c r="AN77" s="666">
        <f>SUM(T77:AM77)</f>
        <v>356</v>
      </c>
    </row>
    <row r="78" spans="1:40" ht="49.5" customHeight="1" x14ac:dyDescent="0.2">
      <c r="A78" s="419" t="s">
        <v>360</v>
      </c>
      <c r="B78" s="421" t="s">
        <v>365</v>
      </c>
      <c r="C78" s="69"/>
      <c r="D78" s="96"/>
      <c r="E78" s="69"/>
      <c r="F78" s="96"/>
      <c r="G78" s="69"/>
      <c r="H78" s="70"/>
      <c r="I78" s="71"/>
      <c r="J78" s="70" t="s">
        <v>134</v>
      </c>
      <c r="K78" s="73">
        <f t="shared" ref="K78" si="80">SUM(L78+M78)</f>
        <v>480</v>
      </c>
      <c r="L78" s="74">
        <f>SUM(M78/2)</f>
        <v>160</v>
      </c>
      <c r="M78" s="73">
        <f t="shared" ref="M78:M81" si="81">SUM(S78:AM78)</f>
        <v>320</v>
      </c>
      <c r="N78" s="74"/>
      <c r="O78" s="76">
        <f t="shared" ref="O78" si="82">SUM(M78-P78-Q78-R78-S78)</f>
        <v>250</v>
      </c>
      <c r="P78" s="262">
        <v>30</v>
      </c>
      <c r="Q78" s="262"/>
      <c r="R78" s="262">
        <v>40</v>
      </c>
      <c r="S78" s="263"/>
      <c r="T78" s="264"/>
      <c r="U78" s="265"/>
      <c r="V78" s="266"/>
      <c r="W78" s="267"/>
      <c r="X78" s="268"/>
      <c r="Y78" s="269"/>
      <c r="Z78" s="262"/>
      <c r="AA78" s="270"/>
      <c r="AB78" s="271"/>
      <c r="AC78" s="272">
        <v>150</v>
      </c>
      <c r="AD78" s="273"/>
      <c r="AE78" s="273"/>
      <c r="AF78" s="274"/>
      <c r="AG78" s="269"/>
      <c r="AH78" s="270"/>
      <c r="AI78" s="489">
        <v>170</v>
      </c>
      <c r="AJ78" s="262"/>
      <c r="AK78" s="262"/>
      <c r="AL78" s="262"/>
      <c r="AM78" s="270"/>
      <c r="AN78" s="92">
        <f t="shared" ref="AN78" si="83">SUM(T78:AM78)</f>
        <v>320</v>
      </c>
    </row>
    <row r="79" spans="1:40" ht="30" customHeight="1" x14ac:dyDescent="0.2">
      <c r="A79" s="420" t="s">
        <v>361</v>
      </c>
      <c r="B79" s="284" t="s">
        <v>352</v>
      </c>
      <c r="C79" s="95"/>
      <c r="D79" s="96"/>
      <c r="E79" s="95"/>
      <c r="F79" s="96"/>
      <c r="G79" s="95"/>
      <c r="H79" s="96"/>
      <c r="I79" s="97"/>
      <c r="J79" s="96" t="s">
        <v>130</v>
      </c>
      <c r="K79" s="99">
        <f>SUM(L79+M79)</f>
        <v>18</v>
      </c>
      <c r="L79" s="74"/>
      <c r="M79" s="99">
        <f t="shared" si="81"/>
        <v>18</v>
      </c>
      <c r="N79" s="101"/>
      <c r="O79" s="102">
        <f>SUM(M79-P79-Q79-R79-S79)</f>
        <v>18</v>
      </c>
      <c r="P79" s="213"/>
      <c r="Q79" s="213"/>
      <c r="R79" s="213"/>
      <c r="S79" s="214"/>
      <c r="T79" s="215"/>
      <c r="U79" s="216"/>
      <c r="V79" s="217"/>
      <c r="W79" s="218"/>
      <c r="X79" s="219"/>
      <c r="Y79" s="220"/>
      <c r="Z79" s="213"/>
      <c r="AA79" s="221"/>
      <c r="AB79" s="276"/>
      <c r="AC79" s="277"/>
      <c r="AD79" s="278"/>
      <c r="AE79" s="278"/>
      <c r="AF79" s="279"/>
      <c r="AG79" s="220"/>
      <c r="AH79" s="221"/>
      <c r="AI79" s="462"/>
      <c r="AJ79" s="213">
        <v>18</v>
      </c>
      <c r="AK79" s="213"/>
      <c r="AL79" s="213"/>
      <c r="AM79" s="221"/>
      <c r="AN79" s="120">
        <f t="shared" ref="AN79" si="84">SUM(T79:AM79)</f>
        <v>18</v>
      </c>
    </row>
    <row r="80" spans="1:40" ht="31.5" x14ac:dyDescent="0.2">
      <c r="A80" s="405" t="s">
        <v>100</v>
      </c>
      <c r="B80" s="284" t="s">
        <v>99</v>
      </c>
      <c r="C80" s="95"/>
      <c r="D80" s="96"/>
      <c r="E80" s="95"/>
      <c r="F80" s="96"/>
      <c r="G80" s="95"/>
      <c r="H80" s="96"/>
      <c r="I80" s="97"/>
      <c r="J80" s="96"/>
      <c r="K80" s="99">
        <f t="shared" ref="K80:K81" si="85">SUM(L80+M80)</f>
        <v>18</v>
      </c>
      <c r="L80" s="74"/>
      <c r="M80" s="99">
        <f t="shared" si="81"/>
        <v>18</v>
      </c>
      <c r="N80" s="101"/>
      <c r="O80" s="102">
        <f t="shared" ref="O80:O81" si="86">SUM(M80-P80-Q80-R80-S80)</f>
        <v>18</v>
      </c>
      <c r="P80" s="213"/>
      <c r="Q80" s="213"/>
      <c r="R80" s="213"/>
      <c r="S80" s="214"/>
      <c r="T80" s="215"/>
      <c r="U80" s="216"/>
      <c r="V80" s="217"/>
      <c r="W80" s="218"/>
      <c r="X80" s="219"/>
      <c r="Y80" s="220"/>
      <c r="Z80" s="213"/>
      <c r="AA80" s="221"/>
      <c r="AB80" s="276"/>
      <c r="AC80" s="277"/>
      <c r="AD80" s="278"/>
      <c r="AE80" s="278"/>
      <c r="AF80" s="279"/>
      <c r="AG80" s="220"/>
      <c r="AH80" s="221"/>
      <c r="AI80" s="462"/>
      <c r="AJ80" s="213">
        <v>18</v>
      </c>
      <c r="AK80" s="213"/>
      <c r="AL80" s="213"/>
      <c r="AM80" s="221"/>
      <c r="AN80" s="120">
        <f t="shared" ref="AN80:AN81" si="87">SUM(T80:AM80)</f>
        <v>18</v>
      </c>
    </row>
    <row r="81" spans="1:41" ht="18.75" customHeight="1" thickBot="1" x14ac:dyDescent="0.25">
      <c r="A81" s="406" t="s">
        <v>362</v>
      </c>
      <c r="B81" s="422" t="s">
        <v>92</v>
      </c>
      <c r="C81" s="285"/>
      <c r="D81" s="286"/>
      <c r="E81" s="285"/>
      <c r="F81" s="286"/>
      <c r="G81" s="285"/>
      <c r="H81" s="286"/>
      <c r="I81" s="317"/>
      <c r="J81" s="318" t="s">
        <v>135</v>
      </c>
      <c r="K81" s="319">
        <f t="shared" si="85"/>
        <v>0</v>
      </c>
      <c r="L81" s="74">
        <f t="shared" ref="L81" si="88">SUM(M81/2)</f>
        <v>0</v>
      </c>
      <c r="M81" s="319">
        <f t="shared" si="81"/>
        <v>0</v>
      </c>
      <c r="N81" s="320"/>
      <c r="O81" s="289">
        <f t="shared" si="86"/>
        <v>0</v>
      </c>
      <c r="P81" s="290"/>
      <c r="Q81" s="290"/>
      <c r="R81" s="290"/>
      <c r="S81" s="291"/>
      <c r="T81" s="292"/>
      <c r="U81" s="293"/>
      <c r="V81" s="294"/>
      <c r="W81" s="295"/>
      <c r="X81" s="296"/>
      <c r="Y81" s="297"/>
      <c r="Z81" s="290"/>
      <c r="AA81" s="298"/>
      <c r="AB81" s="292"/>
      <c r="AC81" s="293"/>
      <c r="AD81" s="294"/>
      <c r="AE81" s="294"/>
      <c r="AF81" s="295"/>
      <c r="AG81" s="297"/>
      <c r="AH81" s="298"/>
      <c r="AI81" s="490"/>
      <c r="AJ81" s="290"/>
      <c r="AK81" s="290"/>
      <c r="AL81" s="290"/>
      <c r="AM81" s="298"/>
      <c r="AN81" s="299">
        <f t="shared" si="87"/>
        <v>0</v>
      </c>
    </row>
    <row r="82" spans="1:41" ht="36.75" customHeight="1" thickBot="1" x14ac:dyDescent="0.25">
      <c r="A82" s="412" t="s">
        <v>363</v>
      </c>
      <c r="B82" s="240" t="s">
        <v>101</v>
      </c>
      <c r="C82" s="241"/>
      <c r="D82" s="242"/>
      <c r="E82" s="241"/>
      <c r="F82" s="242"/>
      <c r="G82" s="241"/>
      <c r="H82" s="242"/>
      <c r="I82" s="648"/>
      <c r="J82" s="649"/>
      <c r="K82" s="247">
        <f>SUM(K83:K85)</f>
        <v>603</v>
      </c>
      <c r="L82" s="246">
        <f>SUM(L83:L88)</f>
        <v>201</v>
      </c>
      <c r="M82" s="312">
        <f>SUM(M83:M85)</f>
        <v>402</v>
      </c>
      <c r="N82" s="246">
        <f>SUM(N85:N88)</f>
        <v>0</v>
      </c>
      <c r="O82" s="312">
        <f>SUM(O83:O85)</f>
        <v>166</v>
      </c>
      <c r="P82" s="248">
        <f>SUM(P85:P88)</f>
        <v>38</v>
      </c>
      <c r="Q82" s="248">
        <f>SUM(Q85:Q88)</f>
        <v>0</v>
      </c>
      <c r="R82" s="248">
        <f>SUM(R85:R88)</f>
        <v>0</v>
      </c>
      <c r="S82" s="249">
        <f>SUM(S85:S88)</f>
        <v>0</v>
      </c>
      <c r="T82" s="245">
        <f>SUM(T83:T88)</f>
        <v>67</v>
      </c>
      <c r="U82" s="247">
        <f>SUM(U83:U88)</f>
        <v>185</v>
      </c>
      <c r="V82" s="248">
        <f t="shared" ref="V82:AM82" si="89">SUM(V83:V88)</f>
        <v>108</v>
      </c>
      <c r="W82" s="246">
        <f t="shared" si="89"/>
        <v>0</v>
      </c>
      <c r="X82" s="650">
        <f t="shared" si="89"/>
        <v>87</v>
      </c>
      <c r="Y82" s="247">
        <f t="shared" si="89"/>
        <v>63</v>
      </c>
      <c r="Z82" s="248">
        <f t="shared" si="89"/>
        <v>180</v>
      </c>
      <c r="AA82" s="246">
        <f>SUM(AA83:AA88)</f>
        <v>0</v>
      </c>
      <c r="AB82" s="650">
        <f t="shared" si="89"/>
        <v>0</v>
      </c>
      <c r="AC82" s="247">
        <f t="shared" si="89"/>
        <v>0</v>
      </c>
      <c r="AD82" s="248">
        <f t="shared" si="89"/>
        <v>144</v>
      </c>
      <c r="AE82" s="248">
        <f t="shared" si="89"/>
        <v>180</v>
      </c>
      <c r="AF82" s="249">
        <f t="shared" si="89"/>
        <v>0</v>
      </c>
      <c r="AG82" s="247">
        <f t="shared" si="89"/>
        <v>0</v>
      </c>
      <c r="AH82" s="249">
        <f t="shared" si="89"/>
        <v>0</v>
      </c>
      <c r="AI82" s="247">
        <f t="shared" si="89"/>
        <v>0</v>
      </c>
      <c r="AJ82" s="248">
        <f t="shared" si="89"/>
        <v>0</v>
      </c>
      <c r="AK82" s="248">
        <f t="shared" si="89"/>
        <v>0</v>
      </c>
      <c r="AL82" s="248">
        <f t="shared" si="89"/>
        <v>0</v>
      </c>
      <c r="AM82" s="246">
        <f t="shared" si="89"/>
        <v>0</v>
      </c>
      <c r="AN82" s="666">
        <f>SUM(T82:AM82)</f>
        <v>1014</v>
      </c>
    </row>
    <row r="83" spans="1:41" ht="23.25" customHeight="1" x14ac:dyDescent="0.2">
      <c r="A83" s="313" t="s">
        <v>366</v>
      </c>
      <c r="B83" s="321" t="s">
        <v>367</v>
      </c>
      <c r="C83" s="69"/>
      <c r="D83" s="270"/>
      <c r="E83" s="69"/>
      <c r="F83" s="96" t="s">
        <v>134</v>
      </c>
      <c r="G83" s="69"/>
      <c r="H83" s="415"/>
      <c r="I83" s="413"/>
      <c r="J83" s="414"/>
      <c r="K83" s="157">
        <f t="shared" ref="K83:K84" si="90">SUM(L83+M83)</f>
        <v>373.5</v>
      </c>
      <c r="L83" s="74">
        <f>SUM(M83/2)</f>
        <v>124.5</v>
      </c>
      <c r="M83" s="73">
        <f t="shared" ref="M83:M84" si="91">SUM(S83:AM83)</f>
        <v>249</v>
      </c>
      <c r="N83" s="74"/>
      <c r="O83" s="76">
        <f t="shared" ref="O83:O84" si="92">SUM(M83-P83-Q83-R83-S83)</f>
        <v>99</v>
      </c>
      <c r="P83" s="262">
        <v>150</v>
      </c>
      <c r="Q83" s="262"/>
      <c r="R83" s="262"/>
      <c r="S83" s="263"/>
      <c r="T83" s="264">
        <v>67</v>
      </c>
      <c r="U83" s="265">
        <v>95</v>
      </c>
      <c r="V83" s="266"/>
      <c r="W83" s="267"/>
      <c r="X83" s="268">
        <v>53</v>
      </c>
      <c r="Y83" s="269">
        <v>34</v>
      </c>
      <c r="Z83" s="262"/>
      <c r="AA83" s="270"/>
      <c r="AB83" s="264"/>
      <c r="AC83" s="265"/>
      <c r="AD83" s="266"/>
      <c r="AE83" s="266"/>
      <c r="AF83" s="267"/>
      <c r="AG83" s="269"/>
      <c r="AH83" s="263"/>
      <c r="AI83" s="269"/>
      <c r="AJ83" s="262"/>
      <c r="AK83" s="262"/>
      <c r="AL83" s="262"/>
      <c r="AM83" s="270"/>
      <c r="AN83" s="92">
        <f t="shared" ref="AN83:AN84" si="93">SUM(T83:AM83)</f>
        <v>249</v>
      </c>
    </row>
    <row r="84" spans="1:41" ht="33.75" customHeight="1" x14ac:dyDescent="0.2">
      <c r="A84" s="313" t="s">
        <v>368</v>
      </c>
      <c r="B84" s="715" t="s">
        <v>378</v>
      </c>
      <c r="C84" s="69"/>
      <c r="D84" s="270"/>
      <c r="E84" s="69"/>
      <c r="F84" s="96"/>
      <c r="G84" s="69"/>
      <c r="H84" s="415"/>
      <c r="I84" s="95"/>
      <c r="J84" s="660"/>
      <c r="K84" s="157">
        <f t="shared" si="90"/>
        <v>126</v>
      </c>
      <c r="L84" s="74">
        <f>SUM(M84/2)</f>
        <v>42</v>
      </c>
      <c r="M84" s="73">
        <f t="shared" si="91"/>
        <v>84</v>
      </c>
      <c r="N84" s="74"/>
      <c r="O84" s="76">
        <f t="shared" si="92"/>
        <v>36</v>
      </c>
      <c r="P84" s="262">
        <v>48</v>
      </c>
      <c r="Q84" s="262"/>
      <c r="R84" s="262"/>
      <c r="S84" s="263"/>
      <c r="T84" s="264"/>
      <c r="U84" s="265">
        <v>52</v>
      </c>
      <c r="V84" s="266"/>
      <c r="W84" s="267"/>
      <c r="X84" s="268">
        <v>17</v>
      </c>
      <c r="Y84" s="269">
        <v>15</v>
      </c>
      <c r="Z84" s="262"/>
      <c r="AA84" s="270"/>
      <c r="AB84" s="264"/>
      <c r="AC84" s="265"/>
      <c r="AD84" s="266"/>
      <c r="AE84" s="266"/>
      <c r="AF84" s="267"/>
      <c r="AG84" s="269"/>
      <c r="AH84" s="263"/>
      <c r="AI84" s="269"/>
      <c r="AJ84" s="262"/>
      <c r="AK84" s="262"/>
      <c r="AL84" s="262"/>
      <c r="AM84" s="270"/>
      <c r="AN84" s="92">
        <f t="shared" si="93"/>
        <v>84</v>
      </c>
    </row>
    <row r="85" spans="1:41" ht="33.75" customHeight="1" x14ac:dyDescent="0.2">
      <c r="A85" s="313" t="s">
        <v>373</v>
      </c>
      <c r="B85" s="321" t="s">
        <v>374</v>
      </c>
      <c r="C85" s="69"/>
      <c r="D85" s="270"/>
      <c r="E85" s="69"/>
      <c r="F85" s="96"/>
      <c r="G85" s="69"/>
      <c r="H85" s="415"/>
      <c r="I85" s="95"/>
      <c r="J85" s="660"/>
      <c r="K85" s="157">
        <f t="shared" ref="K85:K91" si="94">SUM(L85+M85)</f>
        <v>103.5</v>
      </c>
      <c r="L85" s="74">
        <f>SUM(M85/2)</f>
        <v>34.5</v>
      </c>
      <c r="M85" s="73">
        <f t="shared" ref="M85:M95" si="95">SUM(S85:AM85)</f>
        <v>69</v>
      </c>
      <c r="N85" s="74"/>
      <c r="O85" s="76">
        <f t="shared" ref="O85:O91" si="96">SUM(M85-P85-Q85-R85-S85)</f>
        <v>31</v>
      </c>
      <c r="P85" s="262">
        <v>38</v>
      </c>
      <c r="Q85" s="262"/>
      <c r="R85" s="262"/>
      <c r="S85" s="263"/>
      <c r="T85" s="264"/>
      <c r="U85" s="265">
        <v>38</v>
      </c>
      <c r="V85" s="266"/>
      <c r="W85" s="267"/>
      <c r="X85" s="268">
        <v>17</v>
      </c>
      <c r="Y85" s="269">
        <v>14</v>
      </c>
      <c r="Z85" s="262"/>
      <c r="AA85" s="270"/>
      <c r="AB85" s="264"/>
      <c r="AC85" s="265"/>
      <c r="AD85" s="266"/>
      <c r="AE85" s="266"/>
      <c r="AF85" s="267"/>
      <c r="AG85" s="269"/>
      <c r="AH85" s="263"/>
      <c r="AI85" s="269"/>
      <c r="AJ85" s="262"/>
      <c r="AK85" s="262"/>
      <c r="AL85" s="262"/>
      <c r="AM85" s="270"/>
      <c r="AN85" s="92">
        <f t="shared" si="30"/>
        <v>69</v>
      </c>
    </row>
    <row r="86" spans="1:41" ht="16.5" customHeight="1" x14ac:dyDescent="0.2">
      <c r="A86" s="283" t="s">
        <v>102</v>
      </c>
      <c r="B86" s="284" t="s">
        <v>271</v>
      </c>
      <c r="C86" s="95"/>
      <c r="D86" s="96" t="s">
        <v>130</v>
      </c>
      <c r="E86" s="95"/>
      <c r="F86" s="96" t="s">
        <v>130</v>
      </c>
      <c r="G86" s="95"/>
      <c r="H86" s="416" t="s">
        <v>130</v>
      </c>
      <c r="I86" s="95"/>
      <c r="J86" s="112"/>
      <c r="K86" s="122">
        <f t="shared" si="94"/>
        <v>432</v>
      </c>
      <c r="L86" s="74"/>
      <c r="M86" s="99">
        <f t="shared" si="95"/>
        <v>432</v>
      </c>
      <c r="N86" s="101"/>
      <c r="O86" s="102">
        <f t="shared" si="96"/>
        <v>432</v>
      </c>
      <c r="P86" s="213"/>
      <c r="Q86" s="213"/>
      <c r="R86" s="213"/>
      <c r="S86" s="214"/>
      <c r="T86" s="215"/>
      <c r="U86" s="216"/>
      <c r="V86" s="217">
        <v>108</v>
      </c>
      <c r="W86" s="218"/>
      <c r="X86" s="219"/>
      <c r="Y86" s="220"/>
      <c r="Z86" s="213">
        <v>180</v>
      </c>
      <c r="AA86" s="221"/>
      <c r="AB86" s="215"/>
      <c r="AC86" s="216"/>
      <c r="AD86" s="217">
        <v>144</v>
      </c>
      <c r="AE86" s="217"/>
      <c r="AF86" s="218"/>
      <c r="AG86" s="220"/>
      <c r="AH86" s="214"/>
      <c r="AI86" s="220"/>
      <c r="AJ86" s="213"/>
      <c r="AK86" s="213"/>
      <c r="AL86" s="213"/>
      <c r="AM86" s="221"/>
      <c r="AN86" s="120">
        <f t="shared" si="30"/>
        <v>432</v>
      </c>
    </row>
    <row r="87" spans="1:41" ht="35.25" customHeight="1" x14ac:dyDescent="0.2">
      <c r="A87" s="283" t="s">
        <v>103</v>
      </c>
      <c r="B87" s="314" t="s">
        <v>94</v>
      </c>
      <c r="C87" s="95"/>
      <c r="D87" s="96"/>
      <c r="E87" s="95"/>
      <c r="F87" s="679"/>
      <c r="G87" s="95"/>
      <c r="H87" s="416" t="s">
        <v>130</v>
      </c>
      <c r="I87" s="95"/>
      <c r="J87" s="112"/>
      <c r="K87" s="122">
        <f t="shared" si="94"/>
        <v>180</v>
      </c>
      <c r="L87" s="74"/>
      <c r="M87" s="99">
        <f t="shared" si="95"/>
        <v>180</v>
      </c>
      <c r="N87" s="101"/>
      <c r="O87" s="102">
        <f t="shared" si="96"/>
        <v>180</v>
      </c>
      <c r="P87" s="213"/>
      <c r="Q87" s="213"/>
      <c r="R87" s="213"/>
      <c r="S87" s="214"/>
      <c r="T87" s="215"/>
      <c r="U87" s="216"/>
      <c r="V87" s="217"/>
      <c r="W87" s="218"/>
      <c r="X87" s="219"/>
      <c r="Y87" s="220"/>
      <c r="Z87" s="213"/>
      <c r="AA87" s="221"/>
      <c r="AB87" s="215"/>
      <c r="AC87" s="216"/>
      <c r="AD87" s="217"/>
      <c r="AE87" s="217">
        <v>180</v>
      </c>
      <c r="AF87" s="218"/>
      <c r="AG87" s="220"/>
      <c r="AH87" s="214"/>
      <c r="AI87" s="220"/>
      <c r="AJ87" s="213"/>
      <c r="AK87" s="213"/>
      <c r="AL87" s="213"/>
      <c r="AM87" s="221"/>
      <c r="AN87" s="120">
        <f t="shared" ref="AN87:AN95" si="97">SUM(T87:AM87)</f>
        <v>180</v>
      </c>
    </row>
    <row r="88" spans="1:41" ht="15" customHeight="1" thickBot="1" x14ac:dyDescent="0.3">
      <c r="A88" s="315" t="s">
        <v>104</v>
      </c>
      <c r="B88" s="316" t="s">
        <v>92</v>
      </c>
      <c r="C88" s="285"/>
      <c r="D88" s="286"/>
      <c r="E88" s="285"/>
      <c r="G88" s="285"/>
      <c r="H88" s="318" t="s">
        <v>135</v>
      </c>
      <c r="I88" s="637"/>
      <c r="J88" s="417"/>
      <c r="K88" s="657">
        <f t="shared" si="94"/>
        <v>0</v>
      </c>
      <c r="L88" s="74">
        <f t="shared" ref="L88" si="98">SUM(M88/2)</f>
        <v>0</v>
      </c>
      <c r="M88" s="319">
        <f t="shared" si="95"/>
        <v>0</v>
      </c>
      <c r="N88" s="288"/>
      <c r="O88" s="289">
        <f t="shared" si="96"/>
        <v>0</v>
      </c>
      <c r="P88" s="290"/>
      <c r="Q88" s="290"/>
      <c r="R88" s="290"/>
      <c r="S88" s="291"/>
      <c r="T88" s="292"/>
      <c r="U88" s="293"/>
      <c r="V88" s="294"/>
      <c r="W88" s="295"/>
      <c r="X88" s="296"/>
      <c r="Y88" s="297"/>
      <c r="Z88" s="290"/>
      <c r="AA88" s="298"/>
      <c r="AB88" s="292"/>
      <c r="AC88" s="293"/>
      <c r="AD88" s="294"/>
      <c r="AE88" s="294"/>
      <c r="AF88" s="295"/>
      <c r="AG88" s="297"/>
      <c r="AH88" s="291"/>
      <c r="AI88" s="297"/>
      <c r="AJ88" s="290"/>
      <c r="AK88" s="290"/>
      <c r="AL88" s="290"/>
      <c r="AM88" s="298"/>
      <c r="AN88" s="299">
        <f t="shared" si="97"/>
        <v>0</v>
      </c>
    </row>
    <row r="89" spans="1:41" ht="24.75" customHeight="1" thickBot="1" x14ac:dyDescent="0.25">
      <c r="A89" s="322" t="s">
        <v>105</v>
      </c>
      <c r="B89" s="323" t="s">
        <v>106</v>
      </c>
      <c r="C89" s="324"/>
      <c r="D89" s="325"/>
      <c r="E89" s="324"/>
      <c r="F89" s="325"/>
      <c r="G89" s="324"/>
      <c r="H89" s="325"/>
      <c r="I89" s="658"/>
      <c r="J89" s="659"/>
      <c r="K89" s="326">
        <f t="shared" si="94"/>
        <v>144</v>
      </c>
      <c r="L89" s="327"/>
      <c r="M89" s="326">
        <f t="shared" si="95"/>
        <v>144</v>
      </c>
      <c r="N89" s="328"/>
      <c r="O89" s="329">
        <f t="shared" si="96"/>
        <v>144</v>
      </c>
      <c r="P89" s="330"/>
      <c r="Q89" s="330"/>
      <c r="R89" s="330"/>
      <c r="S89" s="331"/>
      <c r="T89" s="332"/>
      <c r="U89" s="333"/>
      <c r="V89" s="330"/>
      <c r="W89" s="334"/>
      <c r="X89" s="332"/>
      <c r="Y89" s="333"/>
      <c r="Z89" s="330"/>
      <c r="AA89" s="334"/>
      <c r="AB89" s="332"/>
      <c r="AC89" s="333"/>
      <c r="AD89" s="330"/>
      <c r="AE89" s="330"/>
      <c r="AF89" s="334"/>
      <c r="AG89" s="333"/>
      <c r="AH89" s="331"/>
      <c r="AI89" s="333"/>
      <c r="AJ89" s="330"/>
      <c r="AK89" s="330">
        <v>144</v>
      </c>
      <c r="AL89" s="330"/>
      <c r="AM89" s="334"/>
      <c r="AN89" s="335">
        <f t="shared" si="97"/>
        <v>144</v>
      </c>
    </row>
    <row r="90" spans="1:41" ht="18" customHeight="1" thickBot="1" x14ac:dyDescent="0.25">
      <c r="A90" s="336" t="s">
        <v>117</v>
      </c>
      <c r="B90" s="337" t="s">
        <v>121</v>
      </c>
      <c r="C90" s="338"/>
      <c r="D90" s="339"/>
      <c r="E90" s="338"/>
      <c r="F90" s="339"/>
      <c r="G90" s="338"/>
      <c r="H90" s="339"/>
      <c r="I90" s="340"/>
      <c r="J90" s="341"/>
      <c r="K90" s="342">
        <f t="shared" si="94"/>
        <v>252</v>
      </c>
      <c r="L90" s="343"/>
      <c r="M90" s="342">
        <f>SUM(T90:AM90)</f>
        <v>252</v>
      </c>
      <c r="N90" s="344"/>
      <c r="O90" s="345">
        <f>SUM(M90-P90-Q90-R90-S90)</f>
        <v>252</v>
      </c>
      <c r="P90" s="346"/>
      <c r="Q90" s="346"/>
      <c r="R90" s="346"/>
      <c r="S90" s="347"/>
      <c r="T90" s="348">
        <f>SUM(T91:T92)</f>
        <v>0</v>
      </c>
      <c r="U90" s="349">
        <f>SUM(U91:U92)</f>
        <v>0</v>
      </c>
      <c r="V90" s="346">
        <f>SUM(V91:V92)</f>
        <v>0</v>
      </c>
      <c r="W90" s="350">
        <f>SUM(W91:W92)</f>
        <v>36</v>
      </c>
      <c r="X90" s="348">
        <f t="shared" ref="X90:AM90" si="99">SUM(X91:X92)</f>
        <v>0</v>
      </c>
      <c r="Y90" s="349">
        <f t="shared" si="99"/>
        <v>0</v>
      </c>
      <c r="Z90" s="346">
        <f t="shared" ref="Z90" si="100">SUM(Z91:Z92)</f>
        <v>0</v>
      </c>
      <c r="AA90" s="350">
        <f t="shared" si="99"/>
        <v>108</v>
      </c>
      <c r="AB90" s="348">
        <f t="shared" si="99"/>
        <v>0</v>
      </c>
      <c r="AC90" s="349"/>
      <c r="AD90" s="346"/>
      <c r="AE90" s="346"/>
      <c r="AF90" s="350">
        <f t="shared" si="99"/>
        <v>36</v>
      </c>
      <c r="AG90" s="349">
        <f t="shared" si="99"/>
        <v>0</v>
      </c>
      <c r="AH90" s="347">
        <f t="shared" si="99"/>
        <v>0</v>
      </c>
      <c r="AI90" s="349">
        <f t="shared" si="99"/>
        <v>0</v>
      </c>
      <c r="AJ90" s="346">
        <f t="shared" si="99"/>
        <v>0</v>
      </c>
      <c r="AK90" s="346">
        <f t="shared" si="99"/>
        <v>0</v>
      </c>
      <c r="AL90" s="346">
        <f t="shared" si="99"/>
        <v>72</v>
      </c>
      <c r="AM90" s="350">
        <f t="shared" si="99"/>
        <v>0</v>
      </c>
      <c r="AN90" s="351">
        <f t="shared" si="97"/>
        <v>252</v>
      </c>
    </row>
    <row r="91" spans="1:41" ht="36" customHeight="1" x14ac:dyDescent="0.2">
      <c r="A91" s="313" t="s">
        <v>118</v>
      </c>
      <c r="B91" s="352" t="s">
        <v>120</v>
      </c>
      <c r="C91" s="69"/>
      <c r="D91" s="70"/>
      <c r="E91" s="69"/>
      <c r="F91" s="70"/>
      <c r="G91" s="69"/>
      <c r="H91" s="70"/>
      <c r="I91" s="71"/>
      <c r="J91" s="72"/>
      <c r="K91" s="73">
        <f t="shared" si="94"/>
        <v>72</v>
      </c>
      <c r="L91" s="74"/>
      <c r="M91" s="73">
        <f t="shared" si="95"/>
        <v>72</v>
      </c>
      <c r="N91" s="75"/>
      <c r="O91" s="76">
        <f t="shared" si="96"/>
        <v>72</v>
      </c>
      <c r="P91" s="262"/>
      <c r="Q91" s="262"/>
      <c r="R91" s="262"/>
      <c r="S91" s="263"/>
      <c r="T91" s="264"/>
      <c r="U91" s="265"/>
      <c r="V91" s="266"/>
      <c r="W91" s="267"/>
      <c r="X91" s="268"/>
      <c r="Y91" s="269"/>
      <c r="Z91" s="262"/>
      <c r="AA91" s="270">
        <v>72</v>
      </c>
      <c r="AB91" s="264"/>
      <c r="AC91" s="265"/>
      <c r="AD91" s="266"/>
      <c r="AE91" s="266"/>
      <c r="AF91" s="267"/>
      <c r="AG91" s="269"/>
      <c r="AH91" s="263"/>
      <c r="AI91" s="269"/>
      <c r="AJ91" s="262"/>
      <c r="AK91" s="262"/>
      <c r="AL91" s="262"/>
      <c r="AM91" s="270"/>
      <c r="AN91" s="92">
        <f t="shared" si="97"/>
        <v>72</v>
      </c>
    </row>
    <row r="92" spans="1:41" ht="39" customHeight="1" x14ac:dyDescent="0.2">
      <c r="A92" s="283" t="s">
        <v>119</v>
      </c>
      <c r="B92" s="314" t="s">
        <v>122</v>
      </c>
      <c r="C92" s="95"/>
      <c r="D92" s="96"/>
      <c r="E92" s="95"/>
      <c r="F92" s="96"/>
      <c r="G92" s="95"/>
      <c r="H92" s="96"/>
      <c r="I92" s="97"/>
      <c r="J92" s="105"/>
      <c r="K92" s="99">
        <f>SUM(L92+M92)</f>
        <v>180</v>
      </c>
      <c r="L92" s="100"/>
      <c r="M92" s="99">
        <f t="shared" si="95"/>
        <v>180</v>
      </c>
      <c r="N92" s="101"/>
      <c r="O92" s="102">
        <f>SUM(M92-P92-Q92-R92-S92)</f>
        <v>180</v>
      </c>
      <c r="P92" s="213"/>
      <c r="Q92" s="213"/>
      <c r="R92" s="213"/>
      <c r="S92" s="214"/>
      <c r="T92" s="215"/>
      <c r="U92" s="216"/>
      <c r="V92" s="217"/>
      <c r="W92" s="218">
        <v>36</v>
      </c>
      <c r="X92" s="219"/>
      <c r="Y92" s="220"/>
      <c r="Z92" s="213"/>
      <c r="AA92" s="221">
        <v>36</v>
      </c>
      <c r="AB92" s="215"/>
      <c r="AC92" s="216"/>
      <c r="AD92" s="217"/>
      <c r="AE92" s="217"/>
      <c r="AF92" s="218">
        <v>36</v>
      </c>
      <c r="AG92" s="220"/>
      <c r="AH92" s="214"/>
      <c r="AI92" s="220"/>
      <c r="AJ92" s="213"/>
      <c r="AK92" s="213"/>
      <c r="AL92" s="213">
        <v>72</v>
      </c>
      <c r="AM92" s="221"/>
      <c r="AN92" s="120">
        <f t="shared" si="97"/>
        <v>180</v>
      </c>
    </row>
    <row r="93" spans="1:41" ht="24.75" customHeight="1" x14ac:dyDescent="0.2">
      <c r="A93" s="353" t="s">
        <v>107</v>
      </c>
      <c r="B93" s="354" t="s">
        <v>108</v>
      </c>
      <c r="C93" s="355"/>
      <c r="D93" s="356"/>
      <c r="E93" s="355"/>
      <c r="F93" s="356"/>
      <c r="G93" s="355"/>
      <c r="H93" s="356"/>
      <c r="I93" s="357"/>
      <c r="J93" s="358"/>
      <c r="K93" s="185">
        <f>SUM(L93+M93)</f>
        <v>216</v>
      </c>
      <c r="L93" s="186"/>
      <c r="M93" s="185">
        <f t="shared" si="95"/>
        <v>216</v>
      </c>
      <c r="N93" s="359"/>
      <c r="O93" s="360">
        <f>SUM(M93-P93-Q93-R93-S93)</f>
        <v>216</v>
      </c>
      <c r="P93" s="361"/>
      <c r="Q93" s="361"/>
      <c r="R93" s="361"/>
      <c r="S93" s="362"/>
      <c r="T93" s="363"/>
      <c r="U93" s="364"/>
      <c r="V93" s="361"/>
      <c r="W93" s="365"/>
      <c r="X93" s="363"/>
      <c r="Y93" s="364"/>
      <c r="Z93" s="361"/>
      <c r="AA93" s="365"/>
      <c r="AB93" s="363"/>
      <c r="AC93" s="364"/>
      <c r="AD93" s="361"/>
      <c r="AE93" s="361"/>
      <c r="AF93" s="365"/>
      <c r="AG93" s="364"/>
      <c r="AH93" s="362"/>
      <c r="AI93" s="364"/>
      <c r="AJ93" s="361"/>
      <c r="AK93" s="361"/>
      <c r="AL93" s="361"/>
      <c r="AM93" s="365">
        <f>SUM(AM94:AM95)</f>
        <v>216</v>
      </c>
      <c r="AN93" s="366">
        <f t="shared" si="97"/>
        <v>216</v>
      </c>
    </row>
    <row r="94" spans="1:41" ht="36.75" customHeight="1" x14ac:dyDescent="0.2">
      <c r="A94" s="283" t="s">
        <v>109</v>
      </c>
      <c r="B94" s="314" t="s">
        <v>390</v>
      </c>
      <c r="C94" s="95"/>
      <c r="D94" s="96"/>
      <c r="E94" s="95"/>
      <c r="F94" s="96"/>
      <c r="G94" s="95"/>
      <c r="H94" s="96"/>
      <c r="I94" s="97"/>
      <c r="J94" s="105"/>
      <c r="K94" s="99">
        <f>SUM(L94+M94)</f>
        <v>144</v>
      </c>
      <c r="L94" s="100"/>
      <c r="M94" s="99">
        <f t="shared" si="95"/>
        <v>144</v>
      </c>
      <c r="N94" s="101"/>
      <c r="O94" s="102">
        <f>SUM(M94-P94-Q94-R94-S94)</f>
        <v>144</v>
      </c>
      <c r="P94" s="213"/>
      <c r="Q94" s="213"/>
      <c r="R94" s="213"/>
      <c r="S94" s="214"/>
      <c r="T94" s="215"/>
      <c r="U94" s="216"/>
      <c r="V94" s="217"/>
      <c r="W94" s="218"/>
      <c r="X94" s="219"/>
      <c r="Y94" s="220"/>
      <c r="Z94" s="213"/>
      <c r="AA94" s="221"/>
      <c r="AB94" s="215"/>
      <c r="AC94" s="216"/>
      <c r="AD94" s="217"/>
      <c r="AE94" s="217"/>
      <c r="AF94" s="218"/>
      <c r="AG94" s="220"/>
      <c r="AH94" s="214"/>
      <c r="AI94" s="220"/>
      <c r="AJ94" s="213"/>
      <c r="AK94" s="213"/>
      <c r="AL94" s="213"/>
      <c r="AM94" s="221">
        <v>144</v>
      </c>
      <c r="AN94" s="120">
        <f t="shared" si="97"/>
        <v>144</v>
      </c>
    </row>
    <row r="95" spans="1:41" ht="28.5" customHeight="1" thickBot="1" x14ac:dyDescent="0.25">
      <c r="A95" s="283" t="s">
        <v>110</v>
      </c>
      <c r="B95" s="367" t="s">
        <v>391</v>
      </c>
      <c r="C95" s="95"/>
      <c r="D95" s="96"/>
      <c r="E95" s="95"/>
      <c r="F95" s="96"/>
      <c r="G95" s="95"/>
      <c r="H95" s="96"/>
      <c r="I95" s="97"/>
      <c r="J95" s="105"/>
      <c r="K95" s="99">
        <f>SUM(L95+M95)</f>
        <v>72</v>
      </c>
      <c r="L95" s="100"/>
      <c r="M95" s="99">
        <f t="shared" si="95"/>
        <v>72</v>
      </c>
      <c r="N95" s="101"/>
      <c r="O95" s="102">
        <f>SUM(M95-P95-Q95-R95-S95)</f>
        <v>72</v>
      </c>
      <c r="P95" s="213"/>
      <c r="Q95" s="213"/>
      <c r="R95" s="213"/>
      <c r="S95" s="214"/>
      <c r="T95" s="215"/>
      <c r="U95" s="216"/>
      <c r="V95" s="217"/>
      <c r="W95" s="218"/>
      <c r="X95" s="219"/>
      <c r="Y95" s="220"/>
      <c r="Z95" s="213"/>
      <c r="AA95" s="221"/>
      <c r="AB95" s="215"/>
      <c r="AC95" s="216"/>
      <c r="AD95" s="217"/>
      <c r="AE95" s="217"/>
      <c r="AF95" s="218"/>
      <c r="AG95" s="220"/>
      <c r="AH95" s="214"/>
      <c r="AI95" s="220"/>
      <c r="AJ95" s="213"/>
      <c r="AK95" s="213"/>
      <c r="AL95" s="213"/>
      <c r="AM95" s="221">
        <v>72</v>
      </c>
      <c r="AN95" s="120">
        <f t="shared" si="97"/>
        <v>72</v>
      </c>
    </row>
    <row r="96" spans="1:41" ht="36" customHeight="1" thickBot="1" x14ac:dyDescent="0.25">
      <c r="A96" s="300"/>
      <c r="B96" s="368" t="s">
        <v>129</v>
      </c>
      <c r="C96" s="301"/>
      <c r="D96" s="302"/>
      <c r="E96" s="301"/>
      <c r="F96" s="302"/>
      <c r="G96" s="301"/>
      <c r="H96" s="302"/>
      <c r="I96" s="303"/>
      <c r="J96" s="369"/>
      <c r="K96" s="370">
        <f>SUM(K7,K29)</f>
        <v>6642.4162303664925</v>
      </c>
      <c r="L96" s="371">
        <f>SUM(L7,L29,L90,L93,L89)</f>
        <v>2214.4162303664921</v>
      </c>
      <c r="M96" s="370">
        <f>SUM(M7,M29)</f>
        <v>4428</v>
      </c>
      <c r="N96" s="372">
        <f>SUM(N7,N29,N92,N93)</f>
        <v>0</v>
      </c>
      <c r="O96" s="370">
        <f>SUM(O7,O29)</f>
        <v>2227</v>
      </c>
      <c r="P96" s="370">
        <f>SUM(P7,P29,P90,P93,P89)</f>
        <v>1705</v>
      </c>
      <c r="Q96" s="370">
        <f>SUM(Q7,Q29)</f>
        <v>46</v>
      </c>
      <c r="R96" s="370">
        <f>SUM(R7,R29,R90,R93,R89)</f>
        <v>25</v>
      </c>
      <c r="S96" s="370">
        <f>SUM(S7,S29,S90,S93,S89)</f>
        <v>0</v>
      </c>
      <c r="T96" s="795">
        <f>SUM(T7:W7,T29:W29,T90:W90,T94:W94)</f>
        <v>1476</v>
      </c>
      <c r="U96" s="796"/>
      <c r="V96" s="796"/>
      <c r="W96" s="797"/>
      <c r="X96" s="795">
        <f>SUM(X7:AA7,X29:AA29,X90:AA90,X94:AA94)</f>
        <v>1476</v>
      </c>
      <c r="Y96" s="796"/>
      <c r="Z96" s="796"/>
      <c r="AA96" s="797"/>
      <c r="AB96" s="795">
        <f>SUM(AB7:AF7,AB29:AF29,AB92:AF92,AB93:AF93)</f>
        <v>1512</v>
      </c>
      <c r="AC96" s="796"/>
      <c r="AD96" s="796"/>
      <c r="AE96" s="796"/>
      <c r="AF96" s="797"/>
      <c r="AG96" s="795">
        <f>SUM(AG7:AM7,AG29:AM29,AG89:AM89,AG90:AM90,AG93:AM93)</f>
        <v>1476</v>
      </c>
      <c r="AH96" s="796"/>
      <c r="AI96" s="796"/>
      <c r="AJ96" s="796"/>
      <c r="AK96" s="796"/>
      <c r="AL96" s="796"/>
      <c r="AM96" s="798"/>
      <c r="AN96" s="491">
        <f>SUM(T96,X96,AB96,AG96)</f>
        <v>5940</v>
      </c>
      <c r="AO96" s="373"/>
    </row>
    <row r="97" spans="1:40" ht="20.25" customHeight="1" x14ac:dyDescent="0.2">
      <c r="A97" s="799" t="s">
        <v>126</v>
      </c>
      <c r="B97" s="800"/>
      <c r="C97" s="800"/>
      <c r="D97" s="800"/>
      <c r="E97" s="800"/>
      <c r="F97" s="800"/>
      <c r="G97" s="800"/>
      <c r="H97" s="800"/>
      <c r="I97" s="800"/>
      <c r="J97" s="801"/>
      <c r="K97" s="808" t="s">
        <v>112</v>
      </c>
      <c r="L97" s="811" t="s">
        <v>113</v>
      </c>
      <c r="M97" s="812"/>
      <c r="N97" s="812"/>
      <c r="O97" s="812"/>
      <c r="P97" s="812"/>
      <c r="Q97" s="812"/>
      <c r="R97" s="812"/>
      <c r="S97" s="813"/>
      <c r="T97" s="374">
        <f>SUM(T7)</f>
        <v>387</v>
      </c>
      <c r="U97" s="375">
        <f>SUM(U7)</f>
        <v>373</v>
      </c>
      <c r="V97" s="376"/>
      <c r="W97" s="377"/>
      <c r="X97" s="374">
        <f>SUM(X7)</f>
        <v>321</v>
      </c>
      <c r="Y97" s="375">
        <f>SUM(Y7)</f>
        <v>323</v>
      </c>
      <c r="Z97" s="376"/>
      <c r="AA97" s="377"/>
      <c r="AB97" s="375">
        <f>SUM(AB7)</f>
        <v>0</v>
      </c>
      <c r="AC97" s="375">
        <f>SUM(AC7)</f>
        <v>0</v>
      </c>
      <c r="AD97" s="376"/>
      <c r="AE97" s="376"/>
      <c r="AF97" s="377"/>
      <c r="AG97" s="375"/>
      <c r="AH97" s="378"/>
      <c r="AI97" s="375"/>
      <c r="AJ97" s="376"/>
      <c r="AK97" s="376"/>
      <c r="AL97" s="376"/>
      <c r="AM97" s="378"/>
      <c r="AN97" s="418">
        <f>SUM(T97:AM97)</f>
        <v>1404</v>
      </c>
    </row>
    <row r="98" spans="1:40" x14ac:dyDescent="0.25">
      <c r="A98" s="802"/>
      <c r="B98" s="803"/>
      <c r="C98" s="803"/>
      <c r="D98" s="803"/>
      <c r="E98" s="803"/>
      <c r="F98" s="803"/>
      <c r="G98" s="803"/>
      <c r="H98" s="803"/>
      <c r="I98" s="803"/>
      <c r="J98" s="804"/>
      <c r="K98" s="809"/>
      <c r="L98" s="783" t="s">
        <v>114</v>
      </c>
      <c r="M98" s="784"/>
      <c r="N98" s="784"/>
      <c r="O98" s="784"/>
      <c r="P98" s="784"/>
      <c r="Q98" s="784"/>
      <c r="R98" s="784"/>
      <c r="S98" s="785"/>
      <c r="T98" s="379">
        <f>SUM(T30,T39,T48,T62:T62,T67:T68,T73,T78,T83:T85)</f>
        <v>225</v>
      </c>
      <c r="U98" s="379">
        <f>SUM(U30,U39,U48,U62:U62,U67:U68,U73,U78,U83:U85)</f>
        <v>347</v>
      </c>
      <c r="V98" s="380"/>
      <c r="W98" s="381"/>
      <c r="X98" s="379">
        <f>SUM(X30,X39,X48,X62:X62,X67:X68,X73,X78,X83:X85)</f>
        <v>291</v>
      </c>
      <c r="Y98" s="379">
        <f>SUM(Y30,Y39,Y48,Y62:Y62,Y67:Y68,Y73,Y78,Y83:Y85)</f>
        <v>253</v>
      </c>
      <c r="Z98" s="380"/>
      <c r="AA98" s="381"/>
      <c r="AB98" s="379">
        <f>SUM(AB30,AB39,AB48,AB62:AB62,AB67:AB68,AB73,AB78,AB83:AB85)</f>
        <v>612</v>
      </c>
      <c r="AC98" s="379">
        <f>SUM(AC30,AC39,AC48,AC62:AC62,AC67:AC68,AC73,AC78,AC83:AC85)</f>
        <v>504</v>
      </c>
      <c r="AD98" s="380"/>
      <c r="AE98" s="380"/>
      <c r="AF98" s="381"/>
      <c r="AG98" s="379">
        <f>SUM(AG30,AG39,AG48,AG62:AG62,AG67:AG68,AG73,AG78,AG83:AG85)</f>
        <v>576</v>
      </c>
      <c r="AH98" s="379">
        <f>SUM(AH30,AH39,AH48,AH62:AH62,AH68:AH68,AH85:AH85)</f>
        <v>0</v>
      </c>
      <c r="AI98" s="379">
        <f>SUM(AI30,AI39,AI48,AI62:AI62,AI67:AI68,AI73,AI78,AI83:AI85)</f>
        <v>216</v>
      </c>
      <c r="AJ98" s="382"/>
      <c r="AK98" s="382"/>
      <c r="AL98" s="382"/>
      <c r="AM98" s="393"/>
      <c r="AN98" s="120">
        <f>SUM(T98:AM98)</f>
        <v>3024</v>
      </c>
    </row>
    <row r="99" spans="1:40" ht="36.75" customHeight="1" x14ac:dyDescent="0.25">
      <c r="A99" s="802"/>
      <c r="B99" s="803"/>
      <c r="C99" s="803"/>
      <c r="D99" s="803"/>
      <c r="E99" s="803"/>
      <c r="F99" s="803"/>
      <c r="G99" s="803"/>
      <c r="H99" s="803"/>
      <c r="I99" s="803"/>
      <c r="J99" s="804"/>
      <c r="K99" s="809"/>
      <c r="L99" s="814" t="s">
        <v>389</v>
      </c>
      <c r="M99" s="815"/>
      <c r="N99" s="815"/>
      <c r="O99" s="815"/>
      <c r="P99" s="815"/>
      <c r="Q99" s="815"/>
      <c r="R99" s="815"/>
      <c r="S99" s="816"/>
      <c r="T99" s="384"/>
      <c r="U99" s="383"/>
      <c r="V99" s="723">
        <f>SUM(V60)</f>
        <v>108</v>
      </c>
      <c r="W99" s="724"/>
      <c r="X99" s="725"/>
      <c r="Y99" s="726"/>
      <c r="Z99" s="723">
        <f>SUM(Z60)</f>
        <v>180</v>
      </c>
      <c r="AA99" s="727"/>
      <c r="AB99" s="725"/>
      <c r="AC99" s="726"/>
      <c r="AD99" s="723">
        <f>SUM(AD60)</f>
        <v>180</v>
      </c>
      <c r="AE99" s="723">
        <f>SUM(AE60)</f>
        <v>180</v>
      </c>
      <c r="AF99" s="724"/>
      <c r="AG99" s="728"/>
      <c r="AH99" s="729"/>
      <c r="AI99" s="728"/>
      <c r="AJ99" s="723">
        <f>SUM(AJ60)</f>
        <v>252</v>
      </c>
      <c r="AK99" s="730"/>
      <c r="AL99" s="730"/>
      <c r="AM99" s="729"/>
      <c r="AN99" s="120">
        <f>SUM(T99:AM99)</f>
        <v>900</v>
      </c>
    </row>
    <row r="100" spans="1:40" x14ac:dyDescent="0.25">
      <c r="A100" s="802"/>
      <c r="B100" s="803"/>
      <c r="C100" s="803"/>
      <c r="D100" s="803"/>
      <c r="E100" s="803"/>
      <c r="F100" s="803"/>
      <c r="G100" s="803"/>
      <c r="H100" s="803"/>
      <c r="I100" s="803"/>
      <c r="J100" s="804"/>
      <c r="K100" s="809"/>
      <c r="L100" s="817" t="s">
        <v>106</v>
      </c>
      <c r="M100" s="818"/>
      <c r="N100" s="818"/>
      <c r="O100" s="818"/>
      <c r="P100" s="818"/>
      <c r="Q100" s="818"/>
      <c r="R100" s="818"/>
      <c r="S100" s="819"/>
      <c r="T100" s="731"/>
      <c r="U100" s="386"/>
      <c r="V100" s="732"/>
      <c r="W100" s="385"/>
      <c r="X100" s="731"/>
      <c r="Y100" s="386"/>
      <c r="Z100" s="732"/>
      <c r="AA100" s="385"/>
      <c r="AB100" s="731"/>
      <c r="AC100" s="386"/>
      <c r="AD100" s="732"/>
      <c r="AE100" s="387"/>
      <c r="AF100" s="385"/>
      <c r="AG100" s="388"/>
      <c r="AH100" s="389"/>
      <c r="AI100" s="388"/>
      <c r="AJ100" s="390"/>
      <c r="AK100" s="391">
        <f>SUM(AK89)</f>
        <v>144</v>
      </c>
      <c r="AL100" s="390"/>
      <c r="AM100" s="389"/>
      <c r="AN100" s="120">
        <f t="shared" ref="AN100" si="101">SUM(T100:AM100)</f>
        <v>144</v>
      </c>
    </row>
    <row r="101" spans="1:40" ht="15.75" customHeight="1" x14ac:dyDescent="0.2">
      <c r="A101" s="805"/>
      <c r="B101" s="806"/>
      <c r="C101" s="806"/>
      <c r="D101" s="806"/>
      <c r="E101" s="806"/>
      <c r="F101" s="806"/>
      <c r="G101" s="806"/>
      <c r="H101" s="806"/>
      <c r="I101" s="806"/>
      <c r="J101" s="807"/>
      <c r="K101" s="809"/>
      <c r="L101" s="783" t="s">
        <v>388</v>
      </c>
      <c r="M101" s="784"/>
      <c r="N101" s="784"/>
      <c r="O101" s="784"/>
      <c r="P101" s="784"/>
      <c r="Q101" s="784"/>
      <c r="R101" s="784"/>
      <c r="S101" s="785"/>
      <c r="T101" s="716"/>
      <c r="U101" s="717"/>
      <c r="V101" s="718"/>
      <c r="W101" s="392"/>
      <c r="X101" s="719"/>
      <c r="Y101" s="717"/>
      <c r="Z101" s="718"/>
      <c r="AA101" s="392"/>
      <c r="AB101" s="719"/>
      <c r="AC101" s="717"/>
      <c r="AD101" s="718"/>
      <c r="AE101" s="718"/>
      <c r="AF101" s="720">
        <v>1</v>
      </c>
      <c r="AG101" s="220"/>
      <c r="AH101" s="214"/>
      <c r="AI101" s="220"/>
      <c r="AJ101" s="213"/>
      <c r="AK101" s="213"/>
      <c r="AL101" s="721">
        <v>2</v>
      </c>
      <c r="AM101" s="221"/>
      <c r="AN101" s="722">
        <f t="shared" ref="AN101" si="102">SUM(S101:AM101)</f>
        <v>3</v>
      </c>
    </row>
    <row r="102" spans="1:40" ht="15.75" customHeight="1" x14ac:dyDescent="0.2">
      <c r="A102" s="786" t="s">
        <v>381</v>
      </c>
      <c r="B102" s="787"/>
      <c r="C102" s="787"/>
      <c r="D102" s="787"/>
      <c r="E102" s="787"/>
      <c r="F102" s="787"/>
      <c r="G102" s="787"/>
      <c r="H102" s="787"/>
      <c r="I102" s="787"/>
      <c r="J102" s="788"/>
      <c r="K102" s="809"/>
      <c r="L102" s="783" t="s">
        <v>111</v>
      </c>
      <c r="M102" s="784"/>
      <c r="N102" s="784"/>
      <c r="O102" s="784"/>
      <c r="P102" s="784"/>
      <c r="Q102" s="784"/>
      <c r="R102" s="784"/>
      <c r="S102" s="785"/>
      <c r="T102" s="716"/>
      <c r="U102" s="717"/>
      <c r="V102" s="718"/>
      <c r="W102" s="392">
        <v>1</v>
      </c>
      <c r="X102" s="719"/>
      <c r="Y102" s="717"/>
      <c r="Z102" s="718"/>
      <c r="AA102" s="392">
        <v>4</v>
      </c>
      <c r="AB102" s="719"/>
      <c r="AC102" s="717"/>
      <c r="AD102" s="718"/>
      <c r="AE102" s="718"/>
      <c r="AF102" s="720">
        <v>2</v>
      </c>
      <c r="AG102" s="220"/>
      <c r="AH102" s="214"/>
      <c r="AI102" s="220"/>
      <c r="AJ102" s="213"/>
      <c r="AK102" s="213"/>
      <c r="AL102" s="721"/>
      <c r="AM102" s="221"/>
      <c r="AN102" s="492">
        <f t="shared" ref="AN102:AN104" si="103">SUM(S102:AM102)</f>
        <v>7</v>
      </c>
    </row>
    <row r="103" spans="1:40" ht="16.5" customHeight="1" x14ac:dyDescent="0.2">
      <c r="A103" s="786" t="s">
        <v>384</v>
      </c>
      <c r="B103" s="787"/>
      <c r="C103" s="787"/>
      <c r="D103" s="787"/>
      <c r="E103" s="787"/>
      <c r="F103" s="787"/>
      <c r="G103" s="787"/>
      <c r="H103" s="787"/>
      <c r="I103" s="787"/>
      <c r="J103" s="788"/>
      <c r="K103" s="809"/>
      <c r="L103" s="783" t="s">
        <v>115</v>
      </c>
      <c r="M103" s="784"/>
      <c r="N103" s="784"/>
      <c r="O103" s="784"/>
      <c r="P103" s="784"/>
      <c r="Q103" s="784"/>
      <c r="R103" s="784"/>
      <c r="S103" s="785"/>
      <c r="T103" s="219"/>
      <c r="U103" s="220"/>
      <c r="V103" s="213"/>
      <c r="W103" s="756">
        <v>2</v>
      </c>
      <c r="X103" s="757"/>
      <c r="Y103" s="758"/>
      <c r="Z103" s="721"/>
      <c r="AA103" s="756">
        <v>10</v>
      </c>
      <c r="AB103" s="757"/>
      <c r="AC103" s="758"/>
      <c r="AD103" s="721"/>
      <c r="AE103" s="721"/>
      <c r="AF103" s="759">
        <v>9</v>
      </c>
      <c r="AG103" s="758"/>
      <c r="AH103" s="759">
        <v>2</v>
      </c>
      <c r="AI103" s="758"/>
      <c r="AJ103" s="721"/>
      <c r="AK103" s="721"/>
      <c r="AL103" s="721">
        <v>7</v>
      </c>
      <c r="AM103" s="756"/>
      <c r="AN103" s="492">
        <f t="shared" si="103"/>
        <v>30</v>
      </c>
    </row>
    <row r="104" spans="1:40" ht="15" customHeight="1" thickBot="1" x14ac:dyDescent="0.25">
      <c r="A104" s="789" t="s">
        <v>382</v>
      </c>
      <c r="B104" s="790"/>
      <c r="C104" s="790"/>
      <c r="D104" s="790"/>
      <c r="E104" s="790"/>
      <c r="F104" s="790"/>
      <c r="G104" s="790"/>
      <c r="H104" s="790"/>
      <c r="I104" s="790"/>
      <c r="J104" s="791"/>
      <c r="K104" s="810"/>
      <c r="L104" s="792" t="s">
        <v>116</v>
      </c>
      <c r="M104" s="793"/>
      <c r="N104" s="793"/>
      <c r="O104" s="793"/>
      <c r="P104" s="793"/>
      <c r="Q104" s="793"/>
      <c r="R104" s="793"/>
      <c r="S104" s="794"/>
      <c r="T104" s="760"/>
      <c r="U104" s="761"/>
      <c r="V104" s="762"/>
      <c r="W104" s="763"/>
      <c r="X104" s="764"/>
      <c r="Y104" s="761"/>
      <c r="Z104" s="762"/>
      <c r="AA104" s="763">
        <v>1</v>
      </c>
      <c r="AB104" s="764"/>
      <c r="AC104" s="761"/>
      <c r="AD104" s="762"/>
      <c r="AE104" s="762"/>
      <c r="AF104" s="765">
        <v>1</v>
      </c>
      <c r="AG104" s="761"/>
      <c r="AH104" s="765">
        <v>1</v>
      </c>
      <c r="AI104" s="761"/>
      <c r="AJ104" s="762"/>
      <c r="AK104" s="762"/>
      <c r="AL104" s="762"/>
      <c r="AM104" s="763"/>
      <c r="AN104" s="493">
        <f t="shared" si="103"/>
        <v>3</v>
      </c>
    </row>
    <row r="105" spans="1:40" x14ac:dyDescent="0.2">
      <c r="T105" s="3">
        <f>SUM(T9:T15,T18:T24,T27,T32:T35,T41:T43,T45,T50:T56,T58:T59,T62:T62,T67:T68,T83:T85)</f>
        <v>612</v>
      </c>
      <c r="U105" s="3">
        <f>SUM(U9:U15,U18:U24,U27,U32:U35,U41:U43,U45,U50:U56,U58:U59,U62:U62,U67:U68,U83:U85)</f>
        <v>720</v>
      </c>
      <c r="V105" s="3">
        <f>SUM(V9:V15,V18:V24,V27,V32:V35,V41:V43,V45,V50:V56,V59:V59,V62:V62,V68:V68,V85:V85)</f>
        <v>0</v>
      </c>
      <c r="W105" s="3">
        <f>SUM(W9:W15,W18:W24,W27,W32:W35,W41:W43,W45,W50:W56,W59:W59,W62:W62,W68:W68,W85:W85)</f>
        <v>0</v>
      </c>
      <c r="X105" s="3">
        <f>SUM(X9:X15,X18:X24,X27,X32:X35,X41:X43,X45,X50:X56,X59:X59,X62:X62,X67:X68,X83:X85)</f>
        <v>612</v>
      </c>
      <c r="Y105" s="3">
        <f>SUM(Y9:Y15,Y18:Y24,Y27,Y32:Y35,Y41:Y43,Y45,Y50:Y56,Y59:Y59,Y62:Y62,Y67:Y68,Y83:Y85)</f>
        <v>576</v>
      </c>
      <c r="Z105" s="3">
        <f>SUM(Z9:Z15,Z18:Z24,Z27,Z32:Z35,Z41:Z43,Z45,Z50:Z56,Z59:Z59,Z62:Z62,Z68:Z68,Z85:Z85)</f>
        <v>0</v>
      </c>
      <c r="AA105" s="3">
        <f>SUM(AA9:AA15,AA18:AA24,AA27,AA32:AA35,AA41:AA43,AA45,AA50:AA56,AA59:AA59,AA62:AA62,AA68:AA68,AA85:AA85)</f>
        <v>0</v>
      </c>
      <c r="AB105" s="3">
        <f>SUM(AB9:AB15,AB18:AB24,AB27,AB73,AB78,AB32:AB35,AB41:AB43,AB45,AB50:AB56,AB59:AB59,AB62:AB62,AB67:AB68,AB83:AB85)</f>
        <v>612</v>
      </c>
      <c r="AC105" s="3">
        <f>SUM(AC9:AC15,AC18:AC24,AC27,AC73,AC78,AC32:AC35,AC41:AC43,AC45,AC50:AC56,AC59:AC59,AC62:AC62,AC67:AC68,AC83:AC85)</f>
        <v>504</v>
      </c>
      <c r="AD105" s="3">
        <f>SUM(AD9:AD15,AD18:AD24,AD27,AD32:AD35,AD41:AD43,AD45,AD50:AD56,AD59:AD59,AD62:AD62,AD68:AD68,AD85:AD85)</f>
        <v>0</v>
      </c>
      <c r="AE105" s="3">
        <f>SUM(AE9:AE15,AE18:AE24,AE27,AE32:AE35,AE41:AE43,AE45,AE50:AE56,AE59:AE59,AE62:AE62,AE68:AE68,AE85:AE85)</f>
        <v>0</v>
      </c>
      <c r="AF105" s="3">
        <f>SUM(AF9:AF15,AF18:AF24,AF27,AF32:AF35,AF41:AF43,AF45,AF50:AF56,AF59:AF59,AF62:AF62,AF68:AF68,AF85:AF85)</f>
        <v>0</v>
      </c>
      <c r="AG105" s="3">
        <f>SUM(AG9:AG15,AG18:AG24,AG27,AG73,AG78,AG32:AG35,AG41:AG43,AG45,AG50:AG56,AG59:AG59,AG62:AG62,AG67:AG68,AG83:AG85)</f>
        <v>576</v>
      </c>
      <c r="AH105" s="3">
        <f>SUM(AH9:AH15,AH18:AH24,AH27,AH32:AH35,AH41:AH43,AH45,AH50:AH56,AH59:AH59,AH62:AH62,AH68:AH68,AH85:AH85)</f>
        <v>0</v>
      </c>
      <c r="AI105" s="3">
        <f>SUM(AI9:AI15,AI18:AI24,AI27,AI73,AI78,AI32:AI35,AI41:AI43,AI45,AI50:AI56,AI59:AI59,AI62:AI62,AI67:AI68,AI83:AI85)</f>
        <v>216</v>
      </c>
    </row>
    <row r="106" spans="1:40" x14ac:dyDescent="0.2">
      <c r="B106" s="373" t="s">
        <v>137</v>
      </c>
      <c r="K106" s="373">
        <v>8154</v>
      </c>
      <c r="L106" s="373">
        <v>2214</v>
      </c>
      <c r="M106" s="373">
        <v>4428</v>
      </c>
      <c r="AN106" s="373">
        <v>5940</v>
      </c>
    </row>
    <row r="107" spans="1:40" ht="10.5" customHeight="1" x14ac:dyDescent="0.25">
      <c r="AC107" s="395"/>
    </row>
  </sheetData>
  <mergeCells count="44">
    <mergeCell ref="A1:AM1"/>
    <mergeCell ref="A2:A5"/>
    <mergeCell ref="B2:B5"/>
    <mergeCell ref="K2:S2"/>
    <mergeCell ref="T2:AM2"/>
    <mergeCell ref="Y4:AA4"/>
    <mergeCell ref="AG3:AM3"/>
    <mergeCell ref="AB3:AF3"/>
    <mergeCell ref="U4:W4"/>
    <mergeCell ref="K3:K5"/>
    <mergeCell ref="L3:L5"/>
    <mergeCell ref="M3:S3"/>
    <mergeCell ref="T3:W3"/>
    <mergeCell ref="X3:AA3"/>
    <mergeCell ref="M4:N4"/>
    <mergeCell ref="O4:S4"/>
    <mergeCell ref="L104:S104"/>
    <mergeCell ref="A104:J104"/>
    <mergeCell ref="K97:K104"/>
    <mergeCell ref="A103:J103"/>
    <mergeCell ref="A102:J102"/>
    <mergeCell ref="L97:S97"/>
    <mergeCell ref="L98:S98"/>
    <mergeCell ref="L99:S99"/>
    <mergeCell ref="L100:S100"/>
    <mergeCell ref="L102:S102"/>
    <mergeCell ref="L103:S103"/>
    <mergeCell ref="L101:S101"/>
    <mergeCell ref="A97:J101"/>
    <mergeCell ref="AN2:AN4"/>
    <mergeCell ref="C4:J4"/>
    <mergeCell ref="X96:AA96"/>
    <mergeCell ref="AB96:AF96"/>
    <mergeCell ref="AG96:AM96"/>
    <mergeCell ref="AC4:AF4"/>
    <mergeCell ref="Y7:AA7"/>
    <mergeCell ref="AI4:AM4"/>
    <mergeCell ref="AG4:AH4"/>
    <mergeCell ref="T96:W96"/>
    <mergeCell ref="C6:J6"/>
    <mergeCell ref="M7:N7"/>
    <mergeCell ref="B7:J7"/>
    <mergeCell ref="U7:W7"/>
    <mergeCell ref="C2:J3"/>
  </mergeCells>
  <printOptions horizontalCentered="1" verticalCentered="1"/>
  <pageMargins left="0.23622047244094491" right="0.23622047244094491" top="0.19685039370078741" bottom="0.15748031496062992" header="0" footer="0"/>
  <pageSetup paperSize="9" scale="45" fitToHeight="2" orientation="landscape" horizontalDpi="4294967293" r:id="rId1"/>
  <rowBreaks count="2" manualBreakCount="2">
    <brk id="59" max="16383" man="1"/>
    <brk id="65" max="41" man="1"/>
  </rowBreaks>
  <ignoredErrors>
    <ignoredError sqref="N12 N18:N19" formulaRange="1"/>
    <ignoredError sqref="O12 K12 O26 K26:M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N53"/>
  <sheetViews>
    <sheetView showGridLines="0" workbookViewId="0">
      <selection sqref="A1:Q1"/>
    </sheetView>
  </sheetViews>
  <sheetFormatPr defaultColWidth="12.5703125" defaultRowHeight="13.5" customHeight="1" x14ac:dyDescent="0.25"/>
  <cols>
    <col min="1" max="1" width="5.5703125" style="496" customWidth="1"/>
    <col min="2" max="64" width="2.85546875" style="496" customWidth="1"/>
    <col min="65" max="66" width="12.5703125" style="496"/>
    <col min="67" max="256" width="12.5703125" style="494"/>
    <col min="257" max="257" width="5.5703125" style="494" customWidth="1"/>
    <col min="258" max="320" width="2.85546875" style="494" customWidth="1"/>
    <col min="321" max="512" width="12.5703125" style="494"/>
    <col min="513" max="513" width="5.5703125" style="494" customWidth="1"/>
    <col min="514" max="576" width="2.85546875" style="494" customWidth="1"/>
    <col min="577" max="768" width="12.5703125" style="494"/>
    <col min="769" max="769" width="5.5703125" style="494" customWidth="1"/>
    <col min="770" max="832" width="2.85546875" style="494" customWidth="1"/>
    <col min="833" max="1024" width="12.5703125" style="494"/>
    <col min="1025" max="1025" width="5.5703125" style="494" customWidth="1"/>
    <col min="1026" max="1088" width="2.85546875" style="494" customWidth="1"/>
    <col min="1089" max="1280" width="12.5703125" style="494"/>
    <col min="1281" max="1281" width="5.5703125" style="494" customWidth="1"/>
    <col min="1282" max="1344" width="2.85546875" style="494" customWidth="1"/>
    <col min="1345" max="1536" width="12.5703125" style="494"/>
    <col min="1537" max="1537" width="5.5703125" style="494" customWidth="1"/>
    <col min="1538" max="1600" width="2.85546875" style="494" customWidth="1"/>
    <col min="1601" max="1792" width="12.5703125" style="494"/>
    <col min="1793" max="1793" width="5.5703125" style="494" customWidth="1"/>
    <col min="1794" max="1856" width="2.85546875" style="494" customWidth="1"/>
    <col min="1857" max="2048" width="12.5703125" style="494"/>
    <col min="2049" max="2049" width="5.5703125" style="494" customWidth="1"/>
    <col min="2050" max="2112" width="2.85546875" style="494" customWidth="1"/>
    <col min="2113" max="2304" width="12.5703125" style="494"/>
    <col min="2305" max="2305" width="5.5703125" style="494" customWidth="1"/>
    <col min="2306" max="2368" width="2.85546875" style="494" customWidth="1"/>
    <col min="2369" max="2560" width="12.5703125" style="494"/>
    <col min="2561" max="2561" width="5.5703125" style="494" customWidth="1"/>
    <col min="2562" max="2624" width="2.85546875" style="494" customWidth="1"/>
    <col min="2625" max="2816" width="12.5703125" style="494"/>
    <col min="2817" max="2817" width="5.5703125" style="494" customWidth="1"/>
    <col min="2818" max="2880" width="2.85546875" style="494" customWidth="1"/>
    <col min="2881" max="3072" width="12.5703125" style="494"/>
    <col min="3073" max="3073" width="5.5703125" style="494" customWidth="1"/>
    <col min="3074" max="3136" width="2.85546875" style="494" customWidth="1"/>
    <col min="3137" max="3328" width="12.5703125" style="494"/>
    <col min="3329" max="3329" width="5.5703125" style="494" customWidth="1"/>
    <col min="3330" max="3392" width="2.85546875" style="494" customWidth="1"/>
    <col min="3393" max="3584" width="12.5703125" style="494"/>
    <col min="3585" max="3585" width="5.5703125" style="494" customWidth="1"/>
    <col min="3586" max="3648" width="2.85546875" style="494" customWidth="1"/>
    <col min="3649" max="3840" width="12.5703125" style="494"/>
    <col min="3841" max="3841" width="5.5703125" style="494" customWidth="1"/>
    <col min="3842" max="3904" width="2.85546875" style="494" customWidth="1"/>
    <col min="3905" max="4096" width="12.5703125" style="494"/>
    <col min="4097" max="4097" width="5.5703125" style="494" customWidth="1"/>
    <col min="4098" max="4160" width="2.85546875" style="494" customWidth="1"/>
    <col min="4161" max="4352" width="12.5703125" style="494"/>
    <col min="4353" max="4353" width="5.5703125" style="494" customWidth="1"/>
    <col min="4354" max="4416" width="2.85546875" style="494" customWidth="1"/>
    <col min="4417" max="4608" width="12.5703125" style="494"/>
    <col min="4609" max="4609" width="5.5703125" style="494" customWidth="1"/>
    <col min="4610" max="4672" width="2.85546875" style="494" customWidth="1"/>
    <col min="4673" max="4864" width="12.5703125" style="494"/>
    <col min="4865" max="4865" width="5.5703125" style="494" customWidth="1"/>
    <col min="4866" max="4928" width="2.85546875" style="494" customWidth="1"/>
    <col min="4929" max="5120" width="12.5703125" style="494"/>
    <col min="5121" max="5121" width="5.5703125" style="494" customWidth="1"/>
    <col min="5122" max="5184" width="2.85546875" style="494" customWidth="1"/>
    <col min="5185" max="5376" width="12.5703125" style="494"/>
    <col min="5377" max="5377" width="5.5703125" style="494" customWidth="1"/>
    <col min="5378" max="5440" width="2.85546875" style="494" customWidth="1"/>
    <col min="5441" max="5632" width="12.5703125" style="494"/>
    <col min="5633" max="5633" width="5.5703125" style="494" customWidth="1"/>
    <col min="5634" max="5696" width="2.85546875" style="494" customWidth="1"/>
    <col min="5697" max="5888" width="12.5703125" style="494"/>
    <col min="5889" max="5889" width="5.5703125" style="494" customWidth="1"/>
    <col min="5890" max="5952" width="2.85546875" style="494" customWidth="1"/>
    <col min="5953" max="6144" width="12.5703125" style="494"/>
    <col min="6145" max="6145" width="5.5703125" style="494" customWidth="1"/>
    <col min="6146" max="6208" width="2.85546875" style="494" customWidth="1"/>
    <col min="6209" max="6400" width="12.5703125" style="494"/>
    <col min="6401" max="6401" width="5.5703125" style="494" customWidth="1"/>
    <col min="6402" max="6464" width="2.85546875" style="494" customWidth="1"/>
    <col min="6465" max="6656" width="12.5703125" style="494"/>
    <col min="6657" max="6657" width="5.5703125" style="494" customWidth="1"/>
    <col min="6658" max="6720" width="2.85546875" style="494" customWidth="1"/>
    <col min="6721" max="6912" width="12.5703125" style="494"/>
    <col min="6913" max="6913" width="5.5703125" style="494" customWidth="1"/>
    <col min="6914" max="6976" width="2.85546875" style="494" customWidth="1"/>
    <col min="6977" max="7168" width="12.5703125" style="494"/>
    <col min="7169" max="7169" width="5.5703125" style="494" customWidth="1"/>
    <col min="7170" max="7232" width="2.85546875" style="494" customWidth="1"/>
    <col min="7233" max="7424" width="12.5703125" style="494"/>
    <col min="7425" max="7425" width="5.5703125" style="494" customWidth="1"/>
    <col min="7426" max="7488" width="2.85546875" style="494" customWidth="1"/>
    <col min="7489" max="7680" width="12.5703125" style="494"/>
    <col min="7681" max="7681" width="5.5703125" style="494" customWidth="1"/>
    <col min="7682" max="7744" width="2.85546875" style="494" customWidth="1"/>
    <col min="7745" max="7936" width="12.5703125" style="494"/>
    <col min="7937" max="7937" width="5.5703125" style="494" customWidth="1"/>
    <col min="7938" max="8000" width="2.85546875" style="494" customWidth="1"/>
    <col min="8001" max="8192" width="12.5703125" style="494"/>
    <col min="8193" max="8193" width="5.5703125" style="494" customWidth="1"/>
    <col min="8194" max="8256" width="2.85546875" style="494" customWidth="1"/>
    <col min="8257" max="8448" width="12.5703125" style="494"/>
    <col min="8449" max="8449" width="5.5703125" style="494" customWidth="1"/>
    <col min="8450" max="8512" width="2.85546875" style="494" customWidth="1"/>
    <col min="8513" max="8704" width="12.5703125" style="494"/>
    <col min="8705" max="8705" width="5.5703125" style="494" customWidth="1"/>
    <col min="8706" max="8768" width="2.85546875" style="494" customWidth="1"/>
    <col min="8769" max="8960" width="12.5703125" style="494"/>
    <col min="8961" max="8961" width="5.5703125" style="494" customWidth="1"/>
    <col min="8962" max="9024" width="2.85546875" style="494" customWidth="1"/>
    <col min="9025" max="9216" width="12.5703125" style="494"/>
    <col min="9217" max="9217" width="5.5703125" style="494" customWidth="1"/>
    <col min="9218" max="9280" width="2.85546875" style="494" customWidth="1"/>
    <col min="9281" max="9472" width="12.5703125" style="494"/>
    <col min="9473" max="9473" width="5.5703125" style="494" customWidth="1"/>
    <col min="9474" max="9536" width="2.85546875" style="494" customWidth="1"/>
    <col min="9537" max="9728" width="12.5703125" style="494"/>
    <col min="9729" max="9729" width="5.5703125" style="494" customWidth="1"/>
    <col min="9730" max="9792" width="2.85546875" style="494" customWidth="1"/>
    <col min="9793" max="9984" width="12.5703125" style="494"/>
    <col min="9985" max="9985" width="5.5703125" style="494" customWidth="1"/>
    <col min="9986" max="10048" width="2.85546875" style="494" customWidth="1"/>
    <col min="10049" max="10240" width="12.5703125" style="494"/>
    <col min="10241" max="10241" width="5.5703125" style="494" customWidth="1"/>
    <col min="10242" max="10304" width="2.85546875" style="494" customWidth="1"/>
    <col min="10305" max="10496" width="12.5703125" style="494"/>
    <col min="10497" max="10497" width="5.5703125" style="494" customWidth="1"/>
    <col min="10498" max="10560" width="2.85546875" style="494" customWidth="1"/>
    <col min="10561" max="10752" width="12.5703125" style="494"/>
    <col min="10753" max="10753" width="5.5703125" style="494" customWidth="1"/>
    <col min="10754" max="10816" width="2.85546875" style="494" customWidth="1"/>
    <col min="10817" max="11008" width="12.5703125" style="494"/>
    <col min="11009" max="11009" width="5.5703125" style="494" customWidth="1"/>
    <col min="11010" max="11072" width="2.85546875" style="494" customWidth="1"/>
    <col min="11073" max="11264" width="12.5703125" style="494"/>
    <col min="11265" max="11265" width="5.5703125" style="494" customWidth="1"/>
    <col min="11266" max="11328" width="2.85546875" style="494" customWidth="1"/>
    <col min="11329" max="11520" width="12.5703125" style="494"/>
    <col min="11521" max="11521" width="5.5703125" style="494" customWidth="1"/>
    <col min="11522" max="11584" width="2.85546875" style="494" customWidth="1"/>
    <col min="11585" max="11776" width="12.5703125" style="494"/>
    <col min="11777" max="11777" width="5.5703125" style="494" customWidth="1"/>
    <col min="11778" max="11840" width="2.85546875" style="494" customWidth="1"/>
    <col min="11841" max="12032" width="12.5703125" style="494"/>
    <col min="12033" max="12033" width="5.5703125" style="494" customWidth="1"/>
    <col min="12034" max="12096" width="2.85546875" style="494" customWidth="1"/>
    <col min="12097" max="12288" width="12.5703125" style="494"/>
    <col min="12289" max="12289" width="5.5703125" style="494" customWidth="1"/>
    <col min="12290" max="12352" width="2.85546875" style="494" customWidth="1"/>
    <col min="12353" max="12544" width="12.5703125" style="494"/>
    <col min="12545" max="12545" width="5.5703125" style="494" customWidth="1"/>
    <col min="12546" max="12608" width="2.85546875" style="494" customWidth="1"/>
    <col min="12609" max="12800" width="12.5703125" style="494"/>
    <col min="12801" max="12801" width="5.5703125" style="494" customWidth="1"/>
    <col min="12802" max="12864" width="2.85546875" style="494" customWidth="1"/>
    <col min="12865" max="13056" width="12.5703125" style="494"/>
    <col min="13057" max="13057" width="5.5703125" style="494" customWidth="1"/>
    <col min="13058" max="13120" width="2.85546875" style="494" customWidth="1"/>
    <col min="13121" max="13312" width="12.5703125" style="494"/>
    <col min="13313" max="13313" width="5.5703125" style="494" customWidth="1"/>
    <col min="13314" max="13376" width="2.85546875" style="494" customWidth="1"/>
    <col min="13377" max="13568" width="12.5703125" style="494"/>
    <col min="13569" max="13569" width="5.5703125" style="494" customWidth="1"/>
    <col min="13570" max="13632" width="2.85546875" style="494" customWidth="1"/>
    <col min="13633" max="13824" width="12.5703125" style="494"/>
    <col min="13825" max="13825" width="5.5703125" style="494" customWidth="1"/>
    <col min="13826" max="13888" width="2.85546875" style="494" customWidth="1"/>
    <col min="13889" max="14080" width="12.5703125" style="494"/>
    <col min="14081" max="14081" width="5.5703125" style="494" customWidth="1"/>
    <col min="14082" max="14144" width="2.85546875" style="494" customWidth="1"/>
    <col min="14145" max="14336" width="12.5703125" style="494"/>
    <col min="14337" max="14337" width="5.5703125" style="494" customWidth="1"/>
    <col min="14338" max="14400" width="2.85546875" style="494" customWidth="1"/>
    <col min="14401" max="14592" width="12.5703125" style="494"/>
    <col min="14593" max="14593" width="5.5703125" style="494" customWidth="1"/>
    <col min="14594" max="14656" width="2.85546875" style="494" customWidth="1"/>
    <col min="14657" max="14848" width="12.5703125" style="494"/>
    <col min="14849" max="14849" width="5.5703125" style="494" customWidth="1"/>
    <col min="14850" max="14912" width="2.85546875" style="494" customWidth="1"/>
    <col min="14913" max="15104" width="12.5703125" style="494"/>
    <col min="15105" max="15105" width="5.5703125" style="494" customWidth="1"/>
    <col min="15106" max="15168" width="2.85546875" style="494" customWidth="1"/>
    <col min="15169" max="15360" width="12.5703125" style="494"/>
    <col min="15361" max="15361" width="5.5703125" style="494" customWidth="1"/>
    <col min="15362" max="15424" width="2.85546875" style="494" customWidth="1"/>
    <col min="15425" max="15616" width="12.5703125" style="494"/>
    <col min="15617" max="15617" width="5.5703125" style="494" customWidth="1"/>
    <col min="15618" max="15680" width="2.85546875" style="494" customWidth="1"/>
    <col min="15681" max="15872" width="12.5703125" style="494"/>
    <col min="15873" max="15873" width="5.5703125" style="494" customWidth="1"/>
    <col min="15874" max="15936" width="2.85546875" style="494" customWidth="1"/>
    <col min="15937" max="16128" width="12.5703125" style="494"/>
    <col min="16129" max="16129" width="5.5703125" style="494" customWidth="1"/>
    <col min="16130" max="16192" width="2.85546875" style="494" customWidth="1"/>
    <col min="16193" max="16384" width="12.5703125" style="494"/>
  </cols>
  <sheetData>
    <row r="1" spans="1:64" ht="19.5" customHeight="1" x14ac:dyDescent="0.25">
      <c r="A1" s="890" t="s">
        <v>339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90"/>
      <c r="M1" s="890"/>
      <c r="N1" s="890"/>
      <c r="O1" s="890"/>
      <c r="P1" s="890"/>
      <c r="Q1" s="890"/>
    </row>
    <row r="2" spans="1:64" ht="30" customHeight="1" x14ac:dyDescent="0.25">
      <c r="A2" s="883" t="s">
        <v>142</v>
      </c>
      <c r="B2" s="883" t="s">
        <v>143</v>
      </c>
      <c r="C2" s="883"/>
      <c r="D2" s="883"/>
      <c r="E2" s="883"/>
      <c r="F2" s="886" t="s">
        <v>144</v>
      </c>
      <c r="G2" s="883" t="s">
        <v>145</v>
      </c>
      <c r="H2" s="883"/>
      <c r="I2" s="883"/>
      <c r="J2" s="886" t="s">
        <v>146</v>
      </c>
      <c r="K2" s="883" t="s">
        <v>147</v>
      </c>
      <c r="L2" s="883"/>
      <c r="M2" s="883"/>
      <c r="N2" s="497"/>
      <c r="O2" s="883" t="s">
        <v>148</v>
      </c>
      <c r="P2" s="883"/>
      <c r="Q2" s="883"/>
      <c r="R2" s="883"/>
      <c r="S2" s="886" t="s">
        <v>149</v>
      </c>
      <c r="T2" s="883" t="s">
        <v>150</v>
      </c>
      <c r="U2" s="883"/>
      <c r="V2" s="883"/>
      <c r="W2" s="886" t="s">
        <v>151</v>
      </c>
      <c r="X2" s="883" t="s">
        <v>152</v>
      </c>
      <c r="Y2" s="883"/>
      <c r="Z2" s="883"/>
      <c r="AA2" s="886" t="s">
        <v>153</v>
      </c>
      <c r="AB2" s="883" t="s">
        <v>154</v>
      </c>
      <c r="AC2" s="883"/>
      <c r="AD2" s="883"/>
      <c r="AE2" s="883"/>
      <c r="AF2" s="886" t="s">
        <v>155</v>
      </c>
      <c r="AG2" s="883" t="s">
        <v>156</v>
      </c>
      <c r="AH2" s="883"/>
      <c r="AI2" s="883"/>
      <c r="AJ2" s="886" t="s">
        <v>157</v>
      </c>
      <c r="AK2" s="883" t="s">
        <v>158</v>
      </c>
      <c r="AL2" s="883"/>
      <c r="AM2" s="883"/>
      <c r="AN2" s="883"/>
      <c r="AO2" s="883" t="s">
        <v>159</v>
      </c>
      <c r="AP2" s="883"/>
      <c r="AQ2" s="883"/>
      <c r="AR2" s="883"/>
      <c r="AS2" s="886" t="s">
        <v>160</v>
      </c>
      <c r="AT2" s="883" t="s">
        <v>161</v>
      </c>
      <c r="AU2" s="883"/>
      <c r="AV2" s="883"/>
      <c r="AW2" s="886" t="s">
        <v>162</v>
      </c>
      <c r="AX2" s="883" t="s">
        <v>163</v>
      </c>
      <c r="AY2" s="883"/>
      <c r="AZ2" s="883"/>
      <c r="BA2" s="883"/>
    </row>
    <row r="3" spans="1:64" ht="52.5" customHeight="1" x14ac:dyDescent="0.25">
      <c r="A3" s="883"/>
      <c r="B3" s="498" t="s">
        <v>164</v>
      </c>
      <c r="C3" s="498" t="s">
        <v>165</v>
      </c>
      <c r="D3" s="498" t="s">
        <v>166</v>
      </c>
      <c r="E3" s="498" t="s">
        <v>167</v>
      </c>
      <c r="F3" s="887"/>
      <c r="G3" s="498" t="s">
        <v>168</v>
      </c>
      <c r="H3" s="498" t="s">
        <v>169</v>
      </c>
      <c r="I3" s="498" t="s">
        <v>170</v>
      </c>
      <c r="J3" s="887"/>
      <c r="K3" s="498" t="s">
        <v>171</v>
      </c>
      <c r="L3" s="498" t="s">
        <v>172</v>
      </c>
      <c r="M3" s="498" t="s">
        <v>173</v>
      </c>
      <c r="N3" s="498" t="s">
        <v>174</v>
      </c>
      <c r="O3" s="498" t="s">
        <v>164</v>
      </c>
      <c r="P3" s="498" t="s">
        <v>165</v>
      </c>
      <c r="Q3" s="498" t="s">
        <v>166</v>
      </c>
      <c r="R3" s="498" t="s">
        <v>167</v>
      </c>
      <c r="S3" s="887"/>
      <c r="T3" s="498" t="s">
        <v>175</v>
      </c>
      <c r="U3" s="498" t="s">
        <v>176</v>
      </c>
      <c r="V3" s="498" t="s">
        <v>177</v>
      </c>
      <c r="W3" s="887"/>
      <c r="X3" s="498" t="s">
        <v>178</v>
      </c>
      <c r="Y3" s="498" t="s">
        <v>179</v>
      </c>
      <c r="Z3" s="498" t="s">
        <v>180</v>
      </c>
      <c r="AA3" s="887"/>
      <c r="AB3" s="498" t="s">
        <v>178</v>
      </c>
      <c r="AC3" s="498" t="s">
        <v>179</v>
      </c>
      <c r="AD3" s="498" t="s">
        <v>180</v>
      </c>
      <c r="AE3" s="498" t="s">
        <v>181</v>
      </c>
      <c r="AF3" s="887"/>
      <c r="AG3" s="498" t="s">
        <v>168</v>
      </c>
      <c r="AH3" s="498" t="s">
        <v>169</v>
      </c>
      <c r="AI3" s="498" t="s">
        <v>170</v>
      </c>
      <c r="AJ3" s="887"/>
      <c r="AK3" s="498" t="s">
        <v>182</v>
      </c>
      <c r="AL3" s="498" t="s">
        <v>183</v>
      </c>
      <c r="AM3" s="498" t="s">
        <v>184</v>
      </c>
      <c r="AN3" s="498" t="s">
        <v>185</v>
      </c>
      <c r="AO3" s="498" t="s">
        <v>164</v>
      </c>
      <c r="AP3" s="498" t="s">
        <v>165</v>
      </c>
      <c r="AQ3" s="498" t="s">
        <v>166</v>
      </c>
      <c r="AR3" s="498" t="s">
        <v>167</v>
      </c>
      <c r="AS3" s="887"/>
      <c r="AT3" s="498" t="s">
        <v>168</v>
      </c>
      <c r="AU3" s="498" t="s">
        <v>169</v>
      </c>
      <c r="AV3" s="498" t="s">
        <v>170</v>
      </c>
      <c r="AW3" s="887"/>
      <c r="AX3" s="498" t="s">
        <v>171</v>
      </c>
      <c r="AY3" s="498" t="s">
        <v>172</v>
      </c>
      <c r="AZ3" s="498" t="s">
        <v>173</v>
      </c>
      <c r="BA3" s="499" t="s">
        <v>186</v>
      </c>
    </row>
    <row r="4" spans="1:64" ht="19.5" customHeight="1" x14ac:dyDescent="0.25">
      <c r="A4" s="883"/>
      <c r="B4" s="500" t="s">
        <v>1</v>
      </c>
      <c r="C4" s="500" t="s">
        <v>187</v>
      </c>
      <c r="D4" s="500" t="s">
        <v>188</v>
      </c>
      <c r="E4" s="500" t="s">
        <v>189</v>
      </c>
      <c r="F4" s="500" t="s">
        <v>190</v>
      </c>
      <c r="G4" s="500" t="s">
        <v>191</v>
      </c>
      <c r="H4" s="500" t="s">
        <v>192</v>
      </c>
      <c r="I4" s="500" t="s">
        <v>193</v>
      </c>
      <c r="J4" s="500" t="s">
        <v>194</v>
      </c>
      <c r="K4" s="500" t="s">
        <v>195</v>
      </c>
      <c r="L4" s="500" t="s">
        <v>196</v>
      </c>
      <c r="M4" s="500" t="s">
        <v>197</v>
      </c>
      <c r="N4" s="500" t="s">
        <v>198</v>
      </c>
      <c r="O4" s="500" t="s">
        <v>199</v>
      </c>
      <c r="P4" s="500" t="s">
        <v>200</v>
      </c>
      <c r="Q4" s="500" t="s">
        <v>201</v>
      </c>
      <c r="R4" s="500" t="s">
        <v>202</v>
      </c>
      <c r="S4" s="500" t="s">
        <v>203</v>
      </c>
      <c r="T4" s="500" t="s">
        <v>204</v>
      </c>
      <c r="U4" s="500" t="s">
        <v>205</v>
      </c>
      <c r="V4" s="500" t="s">
        <v>206</v>
      </c>
      <c r="W4" s="500" t="s">
        <v>207</v>
      </c>
      <c r="X4" s="500" t="s">
        <v>208</v>
      </c>
      <c r="Y4" s="500" t="s">
        <v>209</v>
      </c>
      <c r="Z4" s="500" t="s">
        <v>210</v>
      </c>
      <c r="AA4" s="500" t="s">
        <v>211</v>
      </c>
      <c r="AB4" s="500" t="s">
        <v>212</v>
      </c>
      <c r="AC4" s="500" t="s">
        <v>213</v>
      </c>
      <c r="AD4" s="500" t="s">
        <v>214</v>
      </c>
      <c r="AE4" s="500" t="s">
        <v>215</v>
      </c>
      <c r="AF4" s="500" t="s">
        <v>216</v>
      </c>
      <c r="AG4" s="500" t="s">
        <v>217</v>
      </c>
      <c r="AH4" s="500" t="s">
        <v>218</v>
      </c>
      <c r="AI4" s="500" t="s">
        <v>219</v>
      </c>
      <c r="AJ4" s="500" t="s">
        <v>220</v>
      </c>
      <c r="AK4" s="500" t="s">
        <v>221</v>
      </c>
      <c r="AL4" s="500" t="s">
        <v>222</v>
      </c>
      <c r="AM4" s="500" t="s">
        <v>223</v>
      </c>
      <c r="AN4" s="500" t="s">
        <v>224</v>
      </c>
      <c r="AO4" s="500" t="s">
        <v>225</v>
      </c>
      <c r="AP4" s="500" t="s">
        <v>226</v>
      </c>
      <c r="AQ4" s="500" t="s">
        <v>227</v>
      </c>
      <c r="AR4" s="500" t="s">
        <v>228</v>
      </c>
      <c r="AS4" s="500" t="s">
        <v>229</v>
      </c>
      <c r="AT4" s="500" t="s">
        <v>230</v>
      </c>
      <c r="AU4" s="500" t="s">
        <v>231</v>
      </c>
      <c r="AV4" s="500" t="s">
        <v>232</v>
      </c>
      <c r="AW4" s="500" t="s">
        <v>233</v>
      </c>
      <c r="AX4" s="500" t="s">
        <v>234</v>
      </c>
      <c r="AY4" s="500" t="s">
        <v>235</v>
      </c>
      <c r="AZ4" s="500" t="s">
        <v>236</v>
      </c>
      <c r="BA4" s="501" t="s">
        <v>237</v>
      </c>
    </row>
    <row r="5" spans="1:64" ht="34.5" customHeight="1" x14ac:dyDescent="0.25">
      <c r="A5" s="507" t="s">
        <v>238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  <c r="S5" s="508" t="s">
        <v>249</v>
      </c>
      <c r="T5" s="508" t="s">
        <v>249</v>
      </c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8"/>
      <c r="AM5" s="508"/>
      <c r="AN5" s="508"/>
      <c r="AO5" s="508"/>
      <c r="AP5" s="508"/>
      <c r="AQ5" s="508" t="s">
        <v>250</v>
      </c>
      <c r="AR5" s="508" t="s">
        <v>250</v>
      </c>
      <c r="AS5" s="508" t="s">
        <v>249</v>
      </c>
      <c r="AT5" s="508" t="s">
        <v>249</v>
      </c>
      <c r="AU5" s="508" t="s">
        <v>249</v>
      </c>
      <c r="AV5" s="508" t="s">
        <v>249</v>
      </c>
      <c r="AW5" s="508" t="s">
        <v>249</v>
      </c>
      <c r="AX5" s="508" t="s">
        <v>249</v>
      </c>
      <c r="AY5" s="508" t="s">
        <v>249</v>
      </c>
      <c r="AZ5" s="508" t="s">
        <v>249</v>
      </c>
      <c r="BA5" s="508" t="s">
        <v>249</v>
      </c>
      <c r="BB5" s="502"/>
      <c r="BC5" s="495"/>
      <c r="BD5" s="502"/>
      <c r="BE5" s="502"/>
      <c r="BF5" s="495"/>
      <c r="BG5" s="502"/>
      <c r="BH5" s="502"/>
      <c r="BI5" s="495"/>
      <c r="BJ5" s="502"/>
      <c r="BK5" s="502"/>
      <c r="BL5" s="495"/>
    </row>
    <row r="6" spans="1:64" ht="9.9499999999999993" customHeight="1" x14ac:dyDescent="0.25">
      <c r="A6" s="500"/>
      <c r="B6" s="880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0"/>
      <c r="X6" s="880"/>
      <c r="Y6" s="880"/>
      <c r="Z6" s="880"/>
      <c r="AA6" s="880"/>
      <c r="AB6" s="880"/>
      <c r="AC6" s="880"/>
      <c r="AD6" s="880"/>
      <c r="AE6" s="880"/>
      <c r="AF6" s="880"/>
      <c r="AG6" s="880"/>
      <c r="AH6" s="880"/>
      <c r="AI6" s="880"/>
      <c r="AJ6" s="880"/>
      <c r="AK6" s="880"/>
      <c r="AL6" s="880"/>
      <c r="AM6" s="880"/>
      <c r="AN6" s="880"/>
      <c r="AO6" s="880"/>
      <c r="AP6" s="880"/>
      <c r="AQ6" s="880"/>
      <c r="AR6" s="880"/>
      <c r="AS6" s="880"/>
      <c r="AT6" s="880"/>
      <c r="AU6" s="880"/>
      <c r="AV6" s="880"/>
      <c r="AW6" s="880"/>
      <c r="AX6" s="880"/>
      <c r="AY6" s="880"/>
      <c r="AZ6" s="880"/>
      <c r="BA6" s="880"/>
      <c r="BB6" s="502"/>
      <c r="BC6" s="495"/>
      <c r="BD6" s="502"/>
      <c r="BE6" s="502"/>
      <c r="BF6" s="495"/>
      <c r="BG6" s="502"/>
      <c r="BH6" s="502"/>
      <c r="BI6" s="495"/>
      <c r="BJ6" s="502"/>
      <c r="BK6" s="502"/>
      <c r="BL6" s="495"/>
    </row>
    <row r="7" spans="1:64" ht="35.25" customHeight="1" x14ac:dyDescent="0.25">
      <c r="A7" s="507" t="s">
        <v>239</v>
      </c>
      <c r="B7" s="509"/>
      <c r="C7" s="509"/>
      <c r="D7" s="509"/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 t="s">
        <v>249</v>
      </c>
      <c r="T7" s="509" t="s">
        <v>249</v>
      </c>
      <c r="U7" s="509" t="s">
        <v>251</v>
      </c>
      <c r="V7" s="509" t="s">
        <v>251</v>
      </c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 t="s">
        <v>250</v>
      </c>
      <c r="AS7" s="509" t="s">
        <v>249</v>
      </c>
      <c r="AT7" s="509" t="s">
        <v>249</v>
      </c>
      <c r="AU7" s="509" t="s">
        <v>249</v>
      </c>
      <c r="AV7" s="509" t="s">
        <v>249</v>
      </c>
      <c r="AW7" s="509" t="s">
        <v>249</v>
      </c>
      <c r="AX7" s="509" t="s">
        <v>249</v>
      </c>
      <c r="AY7" s="509" t="s">
        <v>249</v>
      </c>
      <c r="AZ7" s="509" t="s">
        <v>249</v>
      </c>
      <c r="BA7" s="509" t="s">
        <v>249</v>
      </c>
      <c r="BB7" s="502"/>
      <c r="BC7" s="495"/>
      <c r="BD7" s="502"/>
      <c r="BE7" s="502"/>
      <c r="BF7" s="495"/>
      <c r="BG7" s="502"/>
      <c r="BH7" s="502"/>
      <c r="BI7" s="495"/>
      <c r="BJ7" s="502"/>
      <c r="BK7" s="502"/>
      <c r="BL7" s="495"/>
    </row>
    <row r="8" spans="1:64" ht="9.9499999999999993" customHeight="1" x14ac:dyDescent="0.25">
      <c r="A8" s="500"/>
      <c r="B8" s="880"/>
      <c r="C8" s="880"/>
      <c r="D8" s="880"/>
      <c r="E8" s="880"/>
      <c r="F8" s="880"/>
      <c r="G8" s="880"/>
      <c r="H8" s="880"/>
      <c r="I8" s="880"/>
      <c r="J8" s="880"/>
      <c r="K8" s="880"/>
      <c r="L8" s="880"/>
      <c r="M8" s="880"/>
      <c r="N8" s="880"/>
      <c r="O8" s="880"/>
      <c r="P8" s="880"/>
      <c r="Q8" s="880"/>
      <c r="R8" s="880"/>
      <c r="S8" s="880"/>
      <c r="T8" s="880"/>
      <c r="U8" s="880"/>
      <c r="V8" s="880"/>
      <c r="W8" s="880"/>
      <c r="X8" s="880"/>
      <c r="Y8" s="880"/>
      <c r="Z8" s="880"/>
      <c r="AA8" s="880"/>
      <c r="AB8" s="880"/>
      <c r="AC8" s="880"/>
      <c r="AD8" s="880"/>
      <c r="AE8" s="880"/>
      <c r="AF8" s="880"/>
      <c r="AG8" s="880"/>
      <c r="AH8" s="880"/>
      <c r="AI8" s="880"/>
      <c r="AJ8" s="880"/>
      <c r="AK8" s="880"/>
      <c r="AL8" s="880"/>
      <c r="AM8" s="880"/>
      <c r="AN8" s="880"/>
      <c r="AO8" s="880"/>
      <c r="AP8" s="880"/>
      <c r="AQ8" s="880"/>
      <c r="AR8" s="880"/>
      <c r="AS8" s="880"/>
      <c r="AT8" s="880"/>
      <c r="AU8" s="880"/>
      <c r="AV8" s="880"/>
      <c r="AW8" s="880"/>
      <c r="AX8" s="880"/>
      <c r="AY8" s="880"/>
      <c r="AZ8" s="880"/>
      <c r="BA8" s="880"/>
      <c r="BB8" s="502"/>
      <c r="BC8" s="495"/>
      <c r="BD8" s="502"/>
      <c r="BE8" s="502"/>
      <c r="BF8" s="495"/>
      <c r="BG8" s="502"/>
      <c r="BH8" s="502"/>
      <c r="BI8" s="495"/>
      <c r="BJ8" s="502"/>
      <c r="BK8" s="502"/>
      <c r="BL8" s="495"/>
    </row>
    <row r="9" spans="1:64" ht="30" customHeight="1" x14ac:dyDescent="0.25">
      <c r="A9" s="507" t="s">
        <v>240</v>
      </c>
      <c r="B9" s="509" t="s">
        <v>251</v>
      </c>
      <c r="C9" s="509" t="s">
        <v>251</v>
      </c>
      <c r="D9" s="509"/>
      <c r="E9" s="509"/>
      <c r="F9" s="509"/>
      <c r="G9" s="509"/>
      <c r="H9" s="509"/>
      <c r="I9" s="509"/>
      <c r="J9" s="509"/>
      <c r="K9" s="509"/>
      <c r="L9" s="509"/>
      <c r="M9" s="509"/>
      <c r="N9" s="509"/>
      <c r="O9" s="509"/>
      <c r="P9" s="509"/>
      <c r="Q9" s="509"/>
      <c r="R9" s="509" t="s">
        <v>250</v>
      </c>
      <c r="S9" s="509" t="s">
        <v>249</v>
      </c>
      <c r="T9" s="509" t="s">
        <v>249</v>
      </c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0"/>
      <c r="AH9" s="510"/>
      <c r="AI9" s="510"/>
      <c r="AJ9" s="510"/>
      <c r="AK9" s="510"/>
      <c r="AL9" s="510"/>
      <c r="AM9" s="509" t="s">
        <v>193</v>
      </c>
      <c r="AN9" s="509" t="s">
        <v>193</v>
      </c>
      <c r="AO9" s="509" t="s">
        <v>193</v>
      </c>
      <c r="AP9" s="509" t="s">
        <v>193</v>
      </c>
      <c r="AQ9" s="509" t="s">
        <v>193</v>
      </c>
      <c r="AR9" s="509" t="s">
        <v>193</v>
      </c>
      <c r="AS9" s="509" t="s">
        <v>250</v>
      </c>
      <c r="AT9" s="509" t="s">
        <v>249</v>
      </c>
      <c r="AU9" s="509" t="s">
        <v>249</v>
      </c>
      <c r="AV9" s="509" t="s">
        <v>249</v>
      </c>
      <c r="AW9" s="509" t="s">
        <v>249</v>
      </c>
      <c r="AX9" s="509" t="s">
        <v>249</v>
      </c>
      <c r="AY9" s="509" t="s">
        <v>249</v>
      </c>
      <c r="AZ9" s="509" t="s">
        <v>249</v>
      </c>
      <c r="BA9" s="509" t="s">
        <v>249</v>
      </c>
      <c r="BB9" s="502"/>
      <c r="BC9" s="495"/>
      <c r="BD9" s="502"/>
      <c r="BE9" s="502"/>
      <c r="BF9" s="495"/>
      <c r="BG9" s="502"/>
      <c r="BH9" s="502"/>
      <c r="BI9" s="495"/>
      <c r="BJ9" s="502"/>
      <c r="BK9" s="502"/>
      <c r="BL9" s="495"/>
    </row>
    <row r="10" spans="1:64" ht="9.9499999999999993" customHeight="1" x14ac:dyDescent="0.25">
      <c r="A10" s="500"/>
      <c r="B10" s="880"/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880"/>
      <c r="AW10" s="880"/>
      <c r="AX10" s="880"/>
      <c r="AY10" s="880"/>
      <c r="AZ10" s="880"/>
      <c r="BA10" s="880"/>
      <c r="BB10" s="502"/>
      <c r="BC10" s="495"/>
      <c r="BD10" s="502"/>
      <c r="BE10" s="502"/>
      <c r="BF10" s="495"/>
      <c r="BG10" s="502"/>
      <c r="BH10" s="502"/>
      <c r="BI10" s="495"/>
      <c r="BJ10" s="502"/>
      <c r="BK10" s="502"/>
      <c r="BL10" s="495"/>
    </row>
    <row r="11" spans="1:64" ht="33.75" customHeight="1" x14ac:dyDescent="0.25">
      <c r="A11" s="507" t="s">
        <v>241</v>
      </c>
      <c r="B11" s="509"/>
      <c r="C11" s="509"/>
      <c r="D11" s="509"/>
      <c r="E11" s="509"/>
      <c r="F11" s="509"/>
      <c r="G11" s="509"/>
      <c r="H11" s="509"/>
      <c r="I11" s="509"/>
      <c r="J11" s="509"/>
      <c r="K11" s="509"/>
      <c r="L11" s="509"/>
      <c r="M11" s="509" t="s">
        <v>251</v>
      </c>
      <c r="N11" s="509" t="s">
        <v>251</v>
      </c>
      <c r="O11" s="509" t="s">
        <v>251</v>
      </c>
      <c r="P11" s="509" t="s">
        <v>251</v>
      </c>
      <c r="Q11" s="509" t="s">
        <v>251</v>
      </c>
      <c r="R11" s="509" t="s">
        <v>250</v>
      </c>
      <c r="S11" s="509" t="s">
        <v>249</v>
      </c>
      <c r="T11" s="509" t="s">
        <v>249</v>
      </c>
      <c r="U11" s="509"/>
      <c r="V11" s="509"/>
      <c r="W11" s="509"/>
      <c r="X11" s="509" t="s">
        <v>251</v>
      </c>
      <c r="Y11" s="509" t="s">
        <v>251</v>
      </c>
      <c r="Z11" s="509" t="s">
        <v>193</v>
      </c>
      <c r="AA11" s="509" t="s">
        <v>193</v>
      </c>
      <c r="AB11" s="509"/>
      <c r="AC11" s="509"/>
      <c r="AD11" s="509" t="s">
        <v>193</v>
      </c>
      <c r="AE11" s="509" t="s">
        <v>193</v>
      </c>
      <c r="AF11" s="509" t="s">
        <v>193</v>
      </c>
      <c r="AG11" s="509" t="s">
        <v>193</v>
      </c>
      <c r="AH11" s="509" t="s">
        <v>250</v>
      </c>
      <c r="AI11" s="509" t="s">
        <v>247</v>
      </c>
      <c r="AJ11" s="509" t="s">
        <v>247</v>
      </c>
      <c r="AK11" s="509" t="s">
        <v>247</v>
      </c>
      <c r="AL11" s="509" t="s">
        <v>247</v>
      </c>
      <c r="AM11" s="509" t="s">
        <v>252</v>
      </c>
      <c r="AN11" s="509" t="s">
        <v>252</v>
      </c>
      <c r="AO11" s="509" t="s">
        <v>252</v>
      </c>
      <c r="AP11" s="509" t="s">
        <v>252</v>
      </c>
      <c r="AQ11" s="509" t="s">
        <v>240</v>
      </c>
      <c r="AR11" s="509" t="s">
        <v>240</v>
      </c>
      <c r="AS11" s="509" t="s">
        <v>253</v>
      </c>
      <c r="AT11" s="509" t="s">
        <v>253</v>
      </c>
      <c r="AU11" s="509" t="s">
        <v>253</v>
      </c>
      <c r="AV11" s="509" t="s">
        <v>253</v>
      </c>
      <c r="AW11" s="509" t="s">
        <v>253</v>
      </c>
      <c r="AX11" s="509" t="s">
        <v>253</v>
      </c>
      <c r="AY11" s="509" t="s">
        <v>253</v>
      </c>
      <c r="AZ11" s="509" t="s">
        <v>253</v>
      </c>
      <c r="BA11" s="509" t="s">
        <v>253</v>
      </c>
      <c r="BB11" s="502"/>
      <c r="BC11" s="495"/>
      <c r="BD11" s="502"/>
      <c r="BE11" s="502"/>
      <c r="BF11" s="495"/>
      <c r="BG11" s="502"/>
      <c r="BH11" s="502"/>
      <c r="BI11" s="495"/>
      <c r="BJ11" s="502"/>
      <c r="BK11" s="502"/>
      <c r="BL11" s="495"/>
    </row>
    <row r="12" spans="1:64" ht="19.5" customHeight="1" x14ac:dyDescent="0.25">
      <c r="A12" s="495"/>
      <c r="B12" s="495"/>
      <c r="BB12" s="502"/>
      <c r="BC12" s="495"/>
      <c r="BD12" s="502"/>
      <c r="BE12" s="502"/>
      <c r="BF12" s="495"/>
      <c r="BG12" s="502"/>
      <c r="BH12" s="502"/>
      <c r="BI12" s="495"/>
      <c r="BJ12" s="502"/>
      <c r="BK12" s="502"/>
      <c r="BL12" s="495"/>
    </row>
    <row r="13" spans="1:64" ht="22.5" customHeight="1" x14ac:dyDescent="0.25">
      <c r="A13" s="884" t="s">
        <v>254</v>
      </c>
      <c r="B13" s="884"/>
      <c r="C13" s="884"/>
      <c r="D13" s="884"/>
      <c r="E13" s="884"/>
      <c r="F13" s="884"/>
      <c r="G13" s="512"/>
      <c r="H13" s="888" t="s">
        <v>255</v>
      </c>
      <c r="I13" s="888"/>
      <c r="J13" s="888"/>
      <c r="K13" s="888"/>
      <c r="L13" s="888"/>
      <c r="M13" s="888"/>
      <c r="N13" s="888"/>
      <c r="O13" s="888"/>
      <c r="P13" s="888"/>
      <c r="Q13" s="888"/>
      <c r="R13" s="888"/>
      <c r="S13" s="888"/>
      <c r="T13" s="888"/>
      <c r="U13" s="888"/>
      <c r="V13" s="888"/>
      <c r="W13" s="495"/>
      <c r="X13" s="495"/>
      <c r="Y13" s="511" t="s">
        <v>251</v>
      </c>
      <c r="Z13" s="889" t="s">
        <v>256</v>
      </c>
      <c r="AA13" s="889"/>
      <c r="AB13" s="889"/>
      <c r="AC13" s="889"/>
      <c r="AD13" s="889"/>
      <c r="AE13" s="889"/>
      <c r="AF13" s="889"/>
      <c r="AG13" s="495"/>
      <c r="AH13" s="495"/>
      <c r="AI13" s="495"/>
      <c r="AJ13" s="495"/>
      <c r="AK13" s="495"/>
      <c r="AL13" s="495"/>
      <c r="AM13" s="495"/>
      <c r="AN13" s="495"/>
      <c r="AO13" s="503"/>
      <c r="AP13" s="495"/>
      <c r="AQ13" s="495"/>
      <c r="AR13" s="497" t="s">
        <v>252</v>
      </c>
      <c r="AS13" s="889" t="s">
        <v>257</v>
      </c>
      <c r="AT13" s="889"/>
      <c r="AU13" s="889"/>
      <c r="AV13" s="889"/>
      <c r="AW13" s="889"/>
      <c r="AX13" s="889"/>
      <c r="AY13" s="889"/>
      <c r="AZ13" s="889"/>
      <c r="BA13" s="889"/>
      <c r="BB13" s="889"/>
      <c r="BC13" s="889"/>
      <c r="BD13" s="889"/>
      <c r="BE13" s="889"/>
      <c r="BF13" s="889"/>
      <c r="BG13" s="889"/>
      <c r="BH13" s="889"/>
      <c r="BI13" s="889"/>
      <c r="BJ13" s="889"/>
      <c r="BK13" s="889"/>
      <c r="BL13" s="889"/>
    </row>
    <row r="14" spans="1:64" ht="17.25" customHeight="1" x14ac:dyDescent="0.25">
      <c r="A14" s="495"/>
      <c r="B14" s="495"/>
      <c r="C14" s="495"/>
      <c r="D14" s="495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503"/>
      <c r="AB14" s="495"/>
      <c r="AC14" s="495"/>
      <c r="AD14" s="495"/>
      <c r="AE14" s="495"/>
      <c r="AF14" s="495"/>
      <c r="AG14" s="495"/>
      <c r="AH14" s="495"/>
      <c r="AI14" s="495"/>
      <c r="AJ14" s="495"/>
      <c r="AK14" s="495"/>
      <c r="AL14" s="495"/>
      <c r="AM14" s="495"/>
      <c r="AN14" s="495"/>
      <c r="AO14" s="495"/>
      <c r="AP14" s="495"/>
      <c r="AQ14" s="495"/>
      <c r="AR14" s="495"/>
      <c r="AS14" s="495"/>
      <c r="AT14" s="495"/>
      <c r="AU14" s="495"/>
      <c r="AV14" s="495"/>
      <c r="AW14" s="495"/>
      <c r="AX14" s="495"/>
      <c r="AY14" s="495"/>
      <c r="AZ14" s="495"/>
      <c r="BA14" s="502"/>
      <c r="BB14" s="502"/>
      <c r="BC14" s="495"/>
      <c r="BD14" s="502"/>
      <c r="BE14" s="502"/>
      <c r="BF14" s="495"/>
      <c r="BG14" s="502"/>
      <c r="BH14" s="502"/>
      <c r="BI14" s="495"/>
      <c r="BJ14" s="502"/>
      <c r="BK14" s="502"/>
      <c r="BL14" s="495"/>
    </row>
    <row r="15" spans="1:64" ht="12" customHeight="1" x14ac:dyDescent="0.25">
      <c r="A15" s="495"/>
      <c r="B15" s="495"/>
      <c r="C15" s="495"/>
      <c r="D15" s="495"/>
      <c r="E15" s="495"/>
      <c r="F15" s="495"/>
      <c r="G15" s="497" t="s">
        <v>250</v>
      </c>
      <c r="H15" s="888" t="s">
        <v>258</v>
      </c>
      <c r="I15" s="888"/>
      <c r="J15" s="888"/>
      <c r="K15" s="888"/>
      <c r="L15" s="888"/>
      <c r="M15" s="888"/>
      <c r="N15" s="888"/>
      <c r="O15" s="888"/>
      <c r="P15" s="888"/>
      <c r="Q15" s="888"/>
      <c r="R15" s="495"/>
      <c r="S15" s="495"/>
      <c r="T15" s="495"/>
      <c r="U15" s="502"/>
      <c r="V15" s="495"/>
      <c r="W15" s="495"/>
      <c r="X15" s="495"/>
      <c r="Y15" s="497" t="s">
        <v>193</v>
      </c>
      <c r="Z15" s="888" t="s">
        <v>259</v>
      </c>
      <c r="AA15" s="888"/>
      <c r="AB15" s="888"/>
      <c r="AC15" s="888"/>
      <c r="AD15" s="888"/>
      <c r="AE15" s="888"/>
      <c r="AF15" s="888"/>
      <c r="AG15" s="888"/>
      <c r="AH15" s="888"/>
      <c r="AI15" s="888"/>
      <c r="AJ15" s="888"/>
      <c r="AK15" s="888"/>
      <c r="AL15" s="888"/>
      <c r="AM15" s="888"/>
      <c r="AN15" s="888"/>
      <c r="AO15" s="888"/>
      <c r="AP15" s="888"/>
      <c r="AQ15" s="495"/>
      <c r="AR15" s="497" t="s">
        <v>240</v>
      </c>
      <c r="AS15" s="889" t="s">
        <v>260</v>
      </c>
      <c r="AT15" s="889"/>
      <c r="AU15" s="889"/>
      <c r="AV15" s="889"/>
      <c r="AW15" s="889"/>
      <c r="AX15" s="889"/>
      <c r="AY15" s="889"/>
      <c r="AZ15" s="889"/>
      <c r="BA15" s="889"/>
      <c r="BB15" s="889"/>
      <c r="BC15" s="889"/>
      <c r="BD15" s="889"/>
      <c r="BE15" s="889"/>
      <c r="BF15" s="889"/>
      <c r="BG15" s="502"/>
      <c r="BH15" s="502"/>
      <c r="BI15" s="495"/>
      <c r="BJ15" s="502"/>
      <c r="BK15" s="502"/>
      <c r="BL15" s="495"/>
    </row>
    <row r="16" spans="1:64" ht="18" customHeight="1" x14ac:dyDescent="0.25">
      <c r="A16" s="495"/>
      <c r="B16" s="495"/>
      <c r="C16" s="495"/>
      <c r="D16" s="495"/>
      <c r="E16" s="495"/>
      <c r="F16" s="495"/>
      <c r="G16" s="495"/>
      <c r="H16" s="495"/>
      <c r="I16" s="495"/>
      <c r="J16" s="495"/>
      <c r="K16" s="495"/>
      <c r="L16" s="495"/>
      <c r="M16" s="495"/>
      <c r="N16" s="495"/>
      <c r="O16" s="495"/>
      <c r="P16" s="495"/>
      <c r="Q16" s="495"/>
      <c r="R16" s="495"/>
      <c r="S16" s="495"/>
      <c r="T16" s="495"/>
      <c r="U16" s="495"/>
      <c r="V16" s="495"/>
      <c r="W16" s="495"/>
      <c r="X16" s="495"/>
      <c r="Y16" s="495"/>
      <c r="Z16" s="495"/>
      <c r="AA16" s="495"/>
      <c r="AB16" s="495"/>
      <c r="AC16" s="495"/>
      <c r="AD16" s="495"/>
      <c r="AE16" s="495"/>
      <c r="AF16" s="495"/>
      <c r="AG16" s="495"/>
      <c r="AH16" s="495"/>
      <c r="AI16" s="495"/>
      <c r="AJ16" s="495"/>
      <c r="AK16" s="495"/>
      <c r="AL16" s="495"/>
      <c r="AM16" s="495"/>
      <c r="AN16" s="495"/>
      <c r="AO16" s="495"/>
      <c r="AP16" s="495"/>
      <c r="AQ16" s="495"/>
      <c r="AR16" s="495"/>
      <c r="AS16" s="495"/>
      <c r="AT16" s="495"/>
      <c r="AU16" s="495"/>
      <c r="AV16" s="495"/>
      <c r="AW16" s="495"/>
      <c r="AX16" s="495"/>
      <c r="AY16" s="495"/>
      <c r="AZ16" s="495"/>
      <c r="BA16" s="502"/>
      <c r="BB16" s="502"/>
      <c r="BC16" s="495"/>
      <c r="BD16" s="502"/>
      <c r="BE16" s="502"/>
      <c r="BF16" s="495"/>
      <c r="BG16" s="502"/>
      <c r="BH16" s="502"/>
      <c r="BI16" s="495"/>
      <c r="BJ16" s="502"/>
      <c r="BK16" s="502"/>
      <c r="BL16" s="495"/>
    </row>
    <row r="17" spans="1:64" ht="12.75" customHeight="1" x14ac:dyDescent="0.25">
      <c r="A17" s="495"/>
      <c r="B17" s="495"/>
      <c r="C17" s="495"/>
      <c r="D17" s="495"/>
      <c r="E17" s="495"/>
      <c r="F17" s="495"/>
      <c r="G17" s="497" t="s">
        <v>249</v>
      </c>
      <c r="H17" s="888" t="s">
        <v>261</v>
      </c>
      <c r="I17" s="888"/>
      <c r="J17" s="888"/>
      <c r="K17" s="888"/>
      <c r="L17" s="888"/>
      <c r="M17" s="888"/>
      <c r="N17" s="888"/>
      <c r="O17" s="888"/>
      <c r="P17" s="888"/>
      <c r="Q17" s="888"/>
      <c r="R17" s="495"/>
      <c r="S17" s="495"/>
      <c r="T17" s="495"/>
      <c r="U17" s="502"/>
      <c r="V17" s="495"/>
      <c r="W17" s="495"/>
      <c r="X17" s="495"/>
      <c r="Y17" s="497" t="s">
        <v>247</v>
      </c>
      <c r="Z17" s="888" t="s">
        <v>262</v>
      </c>
      <c r="AA17" s="888"/>
      <c r="AB17" s="888"/>
      <c r="AC17" s="888"/>
      <c r="AD17" s="888"/>
      <c r="AE17" s="888"/>
      <c r="AF17" s="888"/>
      <c r="AG17" s="888"/>
      <c r="AH17" s="888"/>
      <c r="AI17" s="888"/>
      <c r="AJ17" s="888"/>
      <c r="AK17" s="888"/>
      <c r="AL17" s="888"/>
      <c r="AM17" s="888"/>
      <c r="AN17" s="888"/>
      <c r="AO17" s="888"/>
      <c r="AP17" s="888"/>
      <c r="AQ17" s="495"/>
      <c r="AR17" s="497" t="s">
        <v>253</v>
      </c>
      <c r="AS17" s="888" t="s">
        <v>263</v>
      </c>
      <c r="AT17" s="888"/>
      <c r="AU17" s="888"/>
      <c r="AV17" s="888"/>
      <c r="AW17" s="888"/>
      <c r="AX17" s="888"/>
      <c r="AY17" s="888"/>
      <c r="AZ17" s="888"/>
      <c r="BA17" s="888"/>
      <c r="BB17" s="888"/>
      <c r="BC17" s="495"/>
      <c r="BD17" s="502"/>
      <c r="BE17" s="502"/>
      <c r="BF17" s="495"/>
      <c r="BG17" s="502"/>
      <c r="BH17" s="502"/>
      <c r="BI17" s="495"/>
      <c r="BJ17" s="502"/>
      <c r="BK17" s="502"/>
      <c r="BL17" s="495"/>
    </row>
    <row r="18" spans="1:64" ht="12.75" customHeight="1" x14ac:dyDescent="0.25">
      <c r="A18" s="495"/>
      <c r="B18" s="495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502"/>
      <c r="BB18" s="502"/>
      <c r="BC18" s="495"/>
      <c r="BD18" s="502"/>
      <c r="BE18" s="502"/>
      <c r="BF18" s="495"/>
      <c r="BG18" s="502"/>
      <c r="BH18" s="502"/>
      <c r="BI18" s="495"/>
      <c r="BJ18" s="502"/>
      <c r="BK18" s="502"/>
      <c r="BL18" s="495"/>
    </row>
    <row r="19" spans="1:64" ht="18" customHeight="1" x14ac:dyDescent="0.25">
      <c r="A19" s="884" t="s">
        <v>264</v>
      </c>
      <c r="B19" s="884"/>
      <c r="C19" s="884"/>
      <c r="D19" s="884"/>
      <c r="E19" s="884"/>
      <c r="F19" s="884"/>
      <c r="G19" s="884"/>
      <c r="H19" s="884"/>
      <c r="I19" s="884"/>
      <c r="J19" s="884"/>
      <c r="K19" s="884"/>
      <c r="L19" s="884"/>
      <c r="M19" s="884"/>
      <c r="N19" s="884"/>
      <c r="O19" s="884"/>
      <c r="P19" s="884"/>
      <c r="Q19" s="884"/>
      <c r="R19" s="884"/>
      <c r="S19" s="884"/>
      <c r="T19" s="884"/>
      <c r="U19" s="884"/>
      <c r="V19" s="884"/>
      <c r="W19" s="884"/>
      <c r="X19" s="884"/>
      <c r="Y19" s="884"/>
      <c r="Z19" s="884"/>
      <c r="AA19" s="884"/>
      <c r="AB19" s="884"/>
      <c r="AC19" s="884"/>
      <c r="AD19" s="884"/>
      <c r="AE19" s="884"/>
      <c r="AF19" s="884"/>
      <c r="AG19" s="884"/>
      <c r="AH19" s="884"/>
      <c r="AI19" s="884"/>
      <c r="AJ19" s="884"/>
      <c r="AK19" s="884"/>
      <c r="AL19" s="884"/>
      <c r="AM19" s="884"/>
      <c r="AN19" s="884"/>
      <c r="AO19" s="884"/>
      <c r="AP19" s="884"/>
      <c r="AQ19" s="884"/>
      <c r="AR19" s="884"/>
      <c r="AS19" s="884"/>
      <c r="AT19" s="884"/>
      <c r="AU19" s="884"/>
      <c r="AV19" s="884"/>
      <c r="AW19" s="884"/>
      <c r="AX19" s="884"/>
      <c r="AY19" s="884"/>
      <c r="AZ19" s="884"/>
      <c r="BA19" s="884"/>
      <c r="BB19" s="502"/>
      <c r="BC19" s="495"/>
      <c r="BD19" s="502"/>
      <c r="BE19" s="502"/>
      <c r="BF19" s="495"/>
      <c r="BG19" s="502"/>
      <c r="BH19" s="502"/>
      <c r="BI19" s="495"/>
      <c r="BJ19" s="502"/>
      <c r="BK19" s="502"/>
      <c r="BL19" s="495"/>
    </row>
    <row r="20" spans="1:64" ht="15" customHeight="1" x14ac:dyDescent="0.25">
      <c r="A20" s="884"/>
      <c r="B20" s="884"/>
      <c r="C20" s="884"/>
      <c r="D20" s="884"/>
      <c r="E20" s="884"/>
      <c r="F20" s="884"/>
      <c r="G20" s="884"/>
      <c r="H20" s="884"/>
      <c r="I20" s="884"/>
      <c r="J20" s="884"/>
      <c r="K20" s="884"/>
      <c r="L20" s="884"/>
      <c r="M20" s="884"/>
      <c r="N20" s="884"/>
      <c r="O20" s="884"/>
      <c r="P20" s="884"/>
      <c r="Q20" s="884"/>
      <c r="R20" s="884"/>
      <c r="S20" s="884"/>
      <c r="T20" s="884"/>
      <c r="U20" s="884"/>
      <c r="V20" s="884"/>
      <c r="W20" s="884"/>
      <c r="X20" s="884"/>
      <c r="Y20" s="884"/>
      <c r="Z20" s="884"/>
      <c r="AA20" s="884"/>
      <c r="AB20" s="884"/>
      <c r="AC20" s="884"/>
      <c r="AD20" s="884"/>
      <c r="AE20" s="884"/>
      <c r="AF20" s="884"/>
      <c r="AG20" s="884"/>
      <c r="AH20" s="884"/>
      <c r="AI20" s="884"/>
      <c r="AJ20" s="884"/>
      <c r="AK20" s="884"/>
      <c r="AL20" s="884"/>
      <c r="AM20" s="884"/>
      <c r="AN20" s="884"/>
      <c r="AO20" s="884"/>
      <c r="AP20" s="884"/>
      <c r="AQ20" s="884"/>
      <c r="AR20" s="884"/>
      <c r="AS20" s="884"/>
      <c r="AT20" s="884"/>
      <c r="AU20" s="884"/>
      <c r="AV20" s="884"/>
      <c r="AW20" s="884"/>
      <c r="AX20" s="884"/>
      <c r="AY20" s="884"/>
      <c r="AZ20" s="884"/>
      <c r="BA20" s="884"/>
      <c r="BB20" s="884"/>
      <c r="BC20" s="884"/>
      <c r="BD20" s="884"/>
      <c r="BE20" s="884"/>
      <c r="BF20" s="884"/>
      <c r="BG20" s="884"/>
      <c r="BH20" s="884"/>
      <c r="BI20" s="884"/>
      <c r="BJ20" s="884"/>
      <c r="BK20" s="884"/>
      <c r="BL20" s="884"/>
    </row>
    <row r="21" spans="1:64" ht="12.75" customHeight="1" x14ac:dyDescent="0.25">
      <c r="A21" s="883" t="s">
        <v>142</v>
      </c>
      <c r="B21" s="878" t="s">
        <v>265</v>
      </c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878"/>
      <c r="N21" s="878"/>
      <c r="O21" s="878"/>
      <c r="P21" s="878"/>
      <c r="Q21" s="878"/>
      <c r="R21" s="878"/>
      <c r="S21" s="878"/>
      <c r="T21" s="878" t="s">
        <v>121</v>
      </c>
      <c r="U21" s="878"/>
      <c r="V21" s="878"/>
      <c r="W21" s="878"/>
      <c r="X21" s="878"/>
      <c r="Y21" s="878"/>
      <c r="Z21" s="878"/>
      <c r="AA21" s="878"/>
      <c r="AB21" s="878"/>
      <c r="AC21" s="878" t="s">
        <v>266</v>
      </c>
      <c r="AD21" s="878"/>
      <c r="AE21" s="878"/>
      <c r="AF21" s="878"/>
      <c r="AG21" s="878"/>
      <c r="AH21" s="878"/>
      <c r="AI21" s="878"/>
      <c r="AJ21" s="878"/>
      <c r="AK21" s="878"/>
      <c r="AL21" s="878"/>
      <c r="AM21" s="878"/>
      <c r="AN21" s="878"/>
      <c r="AO21" s="878"/>
      <c r="AP21" s="878"/>
      <c r="AQ21" s="878"/>
      <c r="AR21" s="878"/>
      <c r="AS21" s="878"/>
      <c r="AT21" s="878"/>
      <c r="AU21" s="878"/>
      <c r="AV21" s="878"/>
      <c r="AW21" s="878"/>
      <c r="AX21" s="883" t="s">
        <v>267</v>
      </c>
      <c r="AY21" s="883"/>
      <c r="AZ21" s="883"/>
      <c r="BA21" s="883"/>
      <c r="BB21" s="883"/>
      <c r="BC21" s="883"/>
      <c r="BD21" s="878" t="s">
        <v>268</v>
      </c>
      <c r="BE21" s="878"/>
      <c r="BF21" s="878"/>
      <c r="BG21" s="878" t="s">
        <v>269</v>
      </c>
      <c r="BH21" s="878"/>
      <c r="BI21" s="878"/>
      <c r="BJ21" s="885" t="s">
        <v>270</v>
      </c>
      <c r="BK21" s="885"/>
      <c r="BL21" s="885"/>
    </row>
    <row r="22" spans="1:64" ht="32.25" customHeight="1" x14ac:dyDescent="0.25">
      <c r="A22" s="883"/>
      <c r="B22" s="878"/>
      <c r="C22" s="878"/>
      <c r="D22" s="878"/>
      <c r="E22" s="878"/>
      <c r="F22" s="878"/>
      <c r="G22" s="878"/>
      <c r="H22" s="878"/>
      <c r="I22" s="878"/>
      <c r="J22" s="878"/>
      <c r="K22" s="878"/>
      <c r="L22" s="878"/>
      <c r="M22" s="878"/>
      <c r="N22" s="878"/>
      <c r="O22" s="878"/>
      <c r="P22" s="878"/>
      <c r="Q22" s="878"/>
      <c r="R22" s="878"/>
      <c r="S22" s="878"/>
      <c r="T22" s="878"/>
      <c r="U22" s="878"/>
      <c r="V22" s="878"/>
      <c r="W22" s="878"/>
      <c r="X22" s="878"/>
      <c r="Y22" s="878"/>
      <c r="Z22" s="878"/>
      <c r="AA22" s="878"/>
      <c r="AB22" s="878"/>
      <c r="AC22" s="878" t="s">
        <v>271</v>
      </c>
      <c r="AD22" s="878"/>
      <c r="AE22" s="878"/>
      <c r="AF22" s="878"/>
      <c r="AG22" s="878"/>
      <c r="AH22" s="878"/>
      <c r="AI22" s="878"/>
      <c r="AJ22" s="878" t="s">
        <v>99</v>
      </c>
      <c r="AK22" s="878"/>
      <c r="AL22" s="878"/>
      <c r="AM22" s="878"/>
      <c r="AN22" s="878"/>
      <c r="AO22" s="878"/>
      <c r="AP22" s="878"/>
      <c r="AQ22" s="878" t="s">
        <v>106</v>
      </c>
      <c r="AR22" s="878"/>
      <c r="AS22" s="878"/>
      <c r="AT22" s="878"/>
      <c r="AU22" s="878"/>
      <c r="AV22" s="878"/>
      <c r="AW22" s="878"/>
      <c r="AX22" s="878" t="s">
        <v>272</v>
      </c>
      <c r="AY22" s="878"/>
      <c r="AZ22" s="878"/>
      <c r="BA22" s="878" t="s">
        <v>273</v>
      </c>
      <c r="BB22" s="878"/>
      <c r="BC22" s="878"/>
      <c r="BD22" s="878"/>
      <c r="BE22" s="882"/>
      <c r="BF22" s="878"/>
      <c r="BG22" s="878"/>
      <c r="BH22" s="882"/>
      <c r="BI22" s="878"/>
      <c r="BJ22" s="885"/>
      <c r="BK22" s="882"/>
      <c r="BL22" s="885"/>
    </row>
    <row r="23" spans="1:64" ht="12" customHeight="1" x14ac:dyDescent="0.25">
      <c r="A23" s="883"/>
      <c r="B23" s="878" t="s">
        <v>269</v>
      </c>
      <c r="C23" s="878"/>
      <c r="D23" s="878"/>
      <c r="E23" s="878"/>
      <c r="F23" s="878"/>
      <c r="G23" s="878"/>
      <c r="H23" s="878" t="s">
        <v>274</v>
      </c>
      <c r="I23" s="878"/>
      <c r="J23" s="878"/>
      <c r="K23" s="878"/>
      <c r="L23" s="878"/>
      <c r="M23" s="878"/>
      <c r="N23" s="878" t="s">
        <v>35</v>
      </c>
      <c r="O23" s="878"/>
      <c r="P23" s="878"/>
      <c r="Q23" s="878"/>
      <c r="R23" s="878"/>
      <c r="S23" s="878"/>
      <c r="T23" s="878" t="s">
        <v>269</v>
      </c>
      <c r="U23" s="878"/>
      <c r="V23" s="878"/>
      <c r="W23" s="878" t="s">
        <v>274</v>
      </c>
      <c r="X23" s="878"/>
      <c r="Y23" s="878"/>
      <c r="Z23" s="878" t="s">
        <v>35</v>
      </c>
      <c r="AA23" s="878"/>
      <c r="AB23" s="878"/>
      <c r="AC23" s="878" t="s">
        <v>269</v>
      </c>
      <c r="AD23" s="878"/>
      <c r="AE23" s="878"/>
      <c r="AF23" s="878" t="s">
        <v>274</v>
      </c>
      <c r="AG23" s="878"/>
      <c r="AH23" s="878" t="s">
        <v>35</v>
      </c>
      <c r="AI23" s="878"/>
      <c r="AJ23" s="878" t="s">
        <v>269</v>
      </c>
      <c r="AK23" s="878"/>
      <c r="AL23" s="878"/>
      <c r="AM23" s="878" t="s">
        <v>274</v>
      </c>
      <c r="AN23" s="878"/>
      <c r="AO23" s="878" t="s">
        <v>35</v>
      </c>
      <c r="AP23" s="878"/>
      <c r="AQ23" s="878" t="s">
        <v>269</v>
      </c>
      <c r="AR23" s="878"/>
      <c r="AS23" s="878"/>
      <c r="AT23" s="878" t="s">
        <v>274</v>
      </c>
      <c r="AU23" s="878"/>
      <c r="AV23" s="878" t="s">
        <v>35</v>
      </c>
      <c r="AW23" s="878"/>
      <c r="AX23" s="878"/>
      <c r="AY23" s="878"/>
      <c r="AZ23" s="878"/>
      <c r="BA23" s="878"/>
      <c r="BB23" s="878"/>
      <c r="BC23" s="878"/>
      <c r="BD23" s="878"/>
      <c r="BE23" s="878"/>
      <c r="BF23" s="878"/>
      <c r="BG23" s="878"/>
      <c r="BH23" s="878"/>
      <c r="BI23" s="878"/>
      <c r="BJ23" s="885"/>
      <c r="BK23" s="882"/>
      <c r="BL23" s="885"/>
    </row>
    <row r="24" spans="1:64" ht="32.25" customHeight="1" x14ac:dyDescent="0.25">
      <c r="A24" s="883"/>
      <c r="B24" s="883" t="s">
        <v>275</v>
      </c>
      <c r="C24" s="883"/>
      <c r="D24" s="883"/>
      <c r="E24" s="878" t="s">
        <v>276</v>
      </c>
      <c r="F24" s="878"/>
      <c r="G24" s="878"/>
      <c r="H24" s="883" t="s">
        <v>275</v>
      </c>
      <c r="I24" s="883"/>
      <c r="J24" s="883"/>
      <c r="K24" s="878" t="s">
        <v>276</v>
      </c>
      <c r="L24" s="878"/>
      <c r="M24" s="878"/>
      <c r="N24" s="883" t="s">
        <v>275</v>
      </c>
      <c r="O24" s="883"/>
      <c r="P24" s="883"/>
      <c r="Q24" s="878" t="s">
        <v>276</v>
      </c>
      <c r="R24" s="878"/>
      <c r="S24" s="878"/>
      <c r="T24" s="883" t="s">
        <v>275</v>
      </c>
      <c r="U24" s="883"/>
      <c r="V24" s="883"/>
      <c r="W24" s="883" t="s">
        <v>275</v>
      </c>
      <c r="X24" s="883"/>
      <c r="Y24" s="883"/>
      <c r="Z24" s="883" t="s">
        <v>275</v>
      </c>
      <c r="AA24" s="883"/>
      <c r="AB24" s="883"/>
      <c r="AC24" s="883" t="s">
        <v>275</v>
      </c>
      <c r="AD24" s="883"/>
      <c r="AE24" s="883"/>
      <c r="AF24" s="883" t="s">
        <v>275</v>
      </c>
      <c r="AG24" s="883"/>
      <c r="AH24" s="883" t="s">
        <v>275</v>
      </c>
      <c r="AI24" s="883"/>
      <c r="AJ24" s="883" t="s">
        <v>275</v>
      </c>
      <c r="AK24" s="883"/>
      <c r="AL24" s="883"/>
      <c r="AM24" s="883" t="s">
        <v>275</v>
      </c>
      <c r="AN24" s="883"/>
      <c r="AO24" s="883" t="s">
        <v>275</v>
      </c>
      <c r="AP24" s="883"/>
      <c r="AQ24" s="883" t="s">
        <v>275</v>
      </c>
      <c r="AR24" s="883"/>
      <c r="AS24" s="883"/>
      <c r="AT24" s="883" t="s">
        <v>275</v>
      </c>
      <c r="AU24" s="883"/>
      <c r="AV24" s="883" t="s">
        <v>275</v>
      </c>
      <c r="AW24" s="883"/>
      <c r="AX24" s="883" t="s">
        <v>275</v>
      </c>
      <c r="AY24" s="883"/>
      <c r="AZ24" s="883"/>
      <c r="BA24" s="883" t="s">
        <v>275</v>
      </c>
      <c r="BB24" s="883"/>
      <c r="BC24" s="883"/>
      <c r="BD24" s="883" t="s">
        <v>275</v>
      </c>
      <c r="BE24" s="883"/>
      <c r="BF24" s="883"/>
      <c r="BG24" s="883" t="s">
        <v>275</v>
      </c>
      <c r="BH24" s="883"/>
      <c r="BI24" s="883"/>
      <c r="BJ24" s="885"/>
      <c r="BK24" s="885"/>
      <c r="BL24" s="885"/>
    </row>
    <row r="25" spans="1:64" ht="12" customHeight="1" x14ac:dyDescent="0.25">
      <c r="A25" s="497" t="s">
        <v>238</v>
      </c>
      <c r="B25" s="876" t="s">
        <v>277</v>
      </c>
      <c r="C25" s="876"/>
      <c r="D25" s="876"/>
      <c r="E25" s="876" t="s">
        <v>278</v>
      </c>
      <c r="F25" s="876"/>
      <c r="G25" s="876"/>
      <c r="H25" s="876" t="s">
        <v>279</v>
      </c>
      <c r="I25" s="876"/>
      <c r="J25" s="876"/>
      <c r="K25" s="876" t="s">
        <v>280</v>
      </c>
      <c r="L25" s="876"/>
      <c r="M25" s="876"/>
      <c r="N25" s="876" t="s">
        <v>281</v>
      </c>
      <c r="O25" s="876"/>
      <c r="P25" s="876"/>
      <c r="Q25" s="876" t="s">
        <v>282</v>
      </c>
      <c r="R25" s="876"/>
      <c r="S25" s="876"/>
      <c r="T25" s="876" t="s">
        <v>283</v>
      </c>
      <c r="U25" s="876"/>
      <c r="V25" s="876"/>
      <c r="W25" s="876"/>
      <c r="X25" s="876"/>
      <c r="Y25" s="876"/>
      <c r="Z25" s="876" t="s">
        <v>283</v>
      </c>
      <c r="AA25" s="876"/>
      <c r="AB25" s="876"/>
      <c r="AC25" s="876"/>
      <c r="AD25" s="876"/>
      <c r="AE25" s="876"/>
      <c r="AF25" s="876"/>
      <c r="AG25" s="876"/>
      <c r="AH25" s="876"/>
      <c r="AI25" s="876"/>
      <c r="AJ25" s="876"/>
      <c r="AK25" s="876"/>
      <c r="AL25" s="876"/>
      <c r="AM25" s="876"/>
      <c r="AN25" s="876"/>
      <c r="AO25" s="876"/>
      <c r="AP25" s="876"/>
      <c r="AQ25" s="876"/>
      <c r="AR25" s="876"/>
      <c r="AS25" s="876"/>
      <c r="AT25" s="876"/>
      <c r="AU25" s="876"/>
      <c r="AV25" s="876"/>
      <c r="AW25" s="876"/>
      <c r="AX25" s="876"/>
      <c r="AY25" s="876"/>
      <c r="AZ25" s="876"/>
      <c r="BA25" s="876"/>
      <c r="BB25" s="876"/>
      <c r="BC25" s="876"/>
      <c r="BD25" s="876" t="s">
        <v>284</v>
      </c>
      <c r="BE25" s="876"/>
      <c r="BF25" s="876"/>
      <c r="BG25" s="876" t="s">
        <v>285</v>
      </c>
      <c r="BH25" s="876"/>
      <c r="BI25" s="876"/>
      <c r="BJ25" s="876"/>
      <c r="BK25" s="876"/>
      <c r="BL25" s="876"/>
    </row>
    <row r="26" spans="1:64" ht="12" customHeight="1" x14ac:dyDescent="0.25">
      <c r="A26" s="497" t="s">
        <v>239</v>
      </c>
      <c r="B26" s="876" t="s">
        <v>286</v>
      </c>
      <c r="C26" s="876"/>
      <c r="D26" s="876"/>
      <c r="E26" s="876" t="s">
        <v>287</v>
      </c>
      <c r="F26" s="876"/>
      <c r="G26" s="876"/>
      <c r="H26" s="876" t="s">
        <v>279</v>
      </c>
      <c r="I26" s="876"/>
      <c r="J26" s="876"/>
      <c r="K26" s="876" t="s">
        <v>280</v>
      </c>
      <c r="L26" s="876"/>
      <c r="M26" s="876"/>
      <c r="N26" s="876" t="s">
        <v>288</v>
      </c>
      <c r="O26" s="876"/>
      <c r="P26" s="876"/>
      <c r="Q26" s="876" t="s">
        <v>289</v>
      </c>
      <c r="R26" s="876"/>
      <c r="S26" s="876"/>
      <c r="T26" s="876" t="s">
        <v>290</v>
      </c>
      <c r="U26" s="876"/>
      <c r="V26" s="876"/>
      <c r="W26" s="876"/>
      <c r="X26" s="876"/>
      <c r="Y26" s="876"/>
      <c r="Z26" s="876" t="s">
        <v>290</v>
      </c>
      <c r="AA26" s="876"/>
      <c r="AB26" s="876"/>
      <c r="AC26" s="876" t="s">
        <v>283</v>
      </c>
      <c r="AD26" s="876"/>
      <c r="AE26" s="876"/>
      <c r="AF26" s="876"/>
      <c r="AG26" s="876"/>
      <c r="AH26" s="876" t="s">
        <v>283</v>
      </c>
      <c r="AI26" s="876"/>
      <c r="AJ26" s="876"/>
      <c r="AK26" s="876"/>
      <c r="AL26" s="876"/>
      <c r="AM26" s="876"/>
      <c r="AN26" s="876"/>
      <c r="AO26" s="876"/>
      <c r="AP26" s="876"/>
      <c r="AQ26" s="876"/>
      <c r="AR26" s="876"/>
      <c r="AS26" s="876"/>
      <c r="AT26" s="876"/>
      <c r="AU26" s="876"/>
      <c r="AV26" s="876"/>
      <c r="AW26" s="876"/>
      <c r="AX26" s="876"/>
      <c r="AY26" s="876"/>
      <c r="AZ26" s="876"/>
      <c r="BA26" s="876"/>
      <c r="BB26" s="876"/>
      <c r="BC26" s="876"/>
      <c r="BD26" s="876" t="s">
        <v>284</v>
      </c>
      <c r="BE26" s="876"/>
      <c r="BF26" s="876"/>
      <c r="BG26" s="876" t="s">
        <v>285</v>
      </c>
      <c r="BH26" s="876"/>
      <c r="BI26" s="876"/>
      <c r="BJ26" s="876"/>
      <c r="BK26" s="876"/>
      <c r="BL26" s="876"/>
    </row>
    <row r="27" spans="1:64" ht="12" customHeight="1" x14ac:dyDescent="0.25">
      <c r="A27" s="497" t="s">
        <v>240</v>
      </c>
      <c r="B27" s="876" t="s">
        <v>291</v>
      </c>
      <c r="C27" s="876"/>
      <c r="D27" s="876"/>
      <c r="E27" s="876" t="s">
        <v>292</v>
      </c>
      <c r="F27" s="876"/>
      <c r="G27" s="876"/>
      <c r="H27" s="876" t="s">
        <v>293</v>
      </c>
      <c r="I27" s="876"/>
      <c r="J27" s="876"/>
      <c r="K27" s="876" t="s">
        <v>294</v>
      </c>
      <c r="L27" s="876"/>
      <c r="M27" s="876"/>
      <c r="N27" s="876" t="s">
        <v>295</v>
      </c>
      <c r="O27" s="876"/>
      <c r="P27" s="876"/>
      <c r="Q27" s="876" t="s">
        <v>296</v>
      </c>
      <c r="R27" s="876"/>
      <c r="S27" s="876"/>
      <c r="T27" s="876" t="s">
        <v>283</v>
      </c>
      <c r="U27" s="876"/>
      <c r="V27" s="876"/>
      <c r="W27" s="876" t="s">
        <v>290</v>
      </c>
      <c r="X27" s="876"/>
      <c r="Y27" s="876"/>
      <c r="Z27" s="876" t="s">
        <v>290</v>
      </c>
      <c r="AA27" s="876"/>
      <c r="AB27" s="876"/>
      <c r="AC27" s="876" t="s">
        <v>297</v>
      </c>
      <c r="AD27" s="876"/>
      <c r="AE27" s="876"/>
      <c r="AF27" s="876" t="s">
        <v>283</v>
      </c>
      <c r="AG27" s="876"/>
      <c r="AH27" s="876" t="s">
        <v>298</v>
      </c>
      <c r="AI27" s="876"/>
      <c r="AJ27" s="876" t="s">
        <v>299</v>
      </c>
      <c r="AK27" s="876"/>
      <c r="AL27" s="876"/>
      <c r="AM27" s="876"/>
      <c r="AN27" s="876"/>
      <c r="AO27" s="876" t="s">
        <v>299</v>
      </c>
      <c r="AP27" s="876"/>
      <c r="AQ27" s="876"/>
      <c r="AR27" s="876"/>
      <c r="AS27" s="876"/>
      <c r="AT27" s="876"/>
      <c r="AU27" s="876"/>
      <c r="AV27" s="876"/>
      <c r="AW27" s="876"/>
      <c r="AX27" s="876"/>
      <c r="AY27" s="876"/>
      <c r="AZ27" s="876"/>
      <c r="BA27" s="876"/>
      <c r="BB27" s="876"/>
      <c r="BC27" s="876"/>
      <c r="BD27" s="876" t="s">
        <v>300</v>
      </c>
      <c r="BE27" s="876"/>
      <c r="BF27" s="876"/>
      <c r="BG27" s="876" t="s">
        <v>285</v>
      </c>
      <c r="BH27" s="876"/>
      <c r="BI27" s="876"/>
      <c r="BJ27" s="876"/>
      <c r="BK27" s="876"/>
      <c r="BL27" s="876"/>
    </row>
    <row r="28" spans="1:64" ht="12" customHeight="1" x14ac:dyDescent="0.25">
      <c r="A28" s="497" t="s">
        <v>241</v>
      </c>
      <c r="B28" s="876" t="s">
        <v>301</v>
      </c>
      <c r="C28" s="876"/>
      <c r="D28" s="876"/>
      <c r="E28" s="876" t="s">
        <v>302</v>
      </c>
      <c r="F28" s="876"/>
      <c r="G28" s="876"/>
      <c r="H28" s="876" t="s">
        <v>284</v>
      </c>
      <c r="I28" s="876"/>
      <c r="J28" s="876"/>
      <c r="K28" s="876" t="s">
        <v>303</v>
      </c>
      <c r="L28" s="876"/>
      <c r="M28" s="876"/>
      <c r="N28" s="876" t="s">
        <v>297</v>
      </c>
      <c r="O28" s="876"/>
      <c r="P28" s="876"/>
      <c r="Q28" s="876" t="s">
        <v>304</v>
      </c>
      <c r="R28" s="876"/>
      <c r="S28" s="876"/>
      <c r="T28" s="876" t="s">
        <v>283</v>
      </c>
      <c r="U28" s="876"/>
      <c r="V28" s="876"/>
      <c r="W28" s="876" t="s">
        <v>290</v>
      </c>
      <c r="X28" s="876"/>
      <c r="Y28" s="876"/>
      <c r="Z28" s="876" t="s">
        <v>290</v>
      </c>
      <c r="AA28" s="876"/>
      <c r="AB28" s="876"/>
      <c r="AC28" s="876" t="s">
        <v>305</v>
      </c>
      <c r="AD28" s="876"/>
      <c r="AE28" s="876"/>
      <c r="AF28" s="876" t="s">
        <v>297</v>
      </c>
      <c r="AG28" s="876"/>
      <c r="AH28" s="876" t="s">
        <v>283</v>
      </c>
      <c r="AI28" s="876"/>
      <c r="AJ28" s="876" t="s">
        <v>299</v>
      </c>
      <c r="AK28" s="876"/>
      <c r="AL28" s="876"/>
      <c r="AM28" s="876"/>
      <c r="AN28" s="876"/>
      <c r="AO28" s="876" t="s">
        <v>299</v>
      </c>
      <c r="AP28" s="876"/>
      <c r="AQ28" s="876" t="s">
        <v>306</v>
      </c>
      <c r="AR28" s="876"/>
      <c r="AS28" s="876"/>
      <c r="AT28" s="876"/>
      <c r="AU28" s="876"/>
      <c r="AV28" s="876" t="s">
        <v>306</v>
      </c>
      <c r="AW28" s="876"/>
      <c r="AX28" s="876" t="s">
        <v>306</v>
      </c>
      <c r="AY28" s="876"/>
      <c r="AZ28" s="876"/>
      <c r="BA28" s="876" t="s">
        <v>283</v>
      </c>
      <c r="BB28" s="876"/>
      <c r="BC28" s="876"/>
      <c r="BD28" s="876" t="s">
        <v>283</v>
      </c>
      <c r="BE28" s="876"/>
      <c r="BF28" s="876"/>
      <c r="BG28" s="876" t="s">
        <v>307</v>
      </c>
      <c r="BH28" s="876"/>
      <c r="BI28" s="876"/>
      <c r="BJ28" s="876"/>
      <c r="BK28" s="876"/>
      <c r="BL28" s="876"/>
    </row>
    <row r="29" spans="1:64" ht="12" customHeight="1" x14ac:dyDescent="0.25">
      <c r="A29" s="497" t="s">
        <v>242</v>
      </c>
      <c r="B29" s="876"/>
      <c r="C29" s="876"/>
      <c r="D29" s="876"/>
      <c r="E29" s="876"/>
      <c r="F29" s="876"/>
      <c r="G29" s="876"/>
      <c r="H29" s="876"/>
      <c r="I29" s="876"/>
      <c r="J29" s="876"/>
      <c r="K29" s="876"/>
      <c r="L29" s="876"/>
      <c r="M29" s="876"/>
      <c r="N29" s="876"/>
      <c r="O29" s="876"/>
      <c r="P29" s="876"/>
      <c r="Q29" s="876"/>
      <c r="R29" s="876"/>
      <c r="S29" s="876"/>
      <c r="T29" s="876"/>
      <c r="U29" s="876"/>
      <c r="V29" s="876"/>
      <c r="W29" s="876"/>
      <c r="X29" s="876"/>
      <c r="Y29" s="876"/>
      <c r="Z29" s="876"/>
      <c r="AA29" s="876"/>
      <c r="AB29" s="876"/>
      <c r="AC29" s="876"/>
      <c r="AD29" s="876"/>
      <c r="AE29" s="876"/>
      <c r="AF29" s="876"/>
      <c r="AG29" s="876"/>
      <c r="AH29" s="876"/>
      <c r="AI29" s="876"/>
      <c r="AJ29" s="876"/>
      <c r="AK29" s="876"/>
      <c r="AL29" s="876"/>
      <c r="AM29" s="876"/>
      <c r="AN29" s="876"/>
      <c r="AO29" s="876"/>
      <c r="AP29" s="876"/>
      <c r="AQ29" s="876"/>
      <c r="AR29" s="876"/>
      <c r="AS29" s="876"/>
      <c r="AT29" s="876"/>
      <c r="AU29" s="876"/>
      <c r="AV29" s="876"/>
      <c r="AW29" s="876"/>
      <c r="AX29" s="876"/>
      <c r="AY29" s="876"/>
      <c r="AZ29" s="876"/>
      <c r="BA29" s="876"/>
      <c r="BB29" s="876"/>
      <c r="BC29" s="876"/>
      <c r="BD29" s="876"/>
      <c r="BE29" s="876"/>
      <c r="BF29" s="876"/>
      <c r="BG29" s="876"/>
      <c r="BH29" s="876"/>
      <c r="BI29" s="876"/>
      <c r="BJ29" s="876"/>
      <c r="BK29" s="876"/>
      <c r="BL29" s="876"/>
    </row>
    <row r="30" spans="1:64" ht="12" customHeight="1" x14ac:dyDescent="0.25">
      <c r="A30" s="497" t="s">
        <v>243</v>
      </c>
      <c r="B30" s="876"/>
      <c r="C30" s="876"/>
      <c r="D30" s="876"/>
      <c r="E30" s="876"/>
      <c r="F30" s="876"/>
      <c r="G30" s="876"/>
      <c r="H30" s="876"/>
      <c r="I30" s="876"/>
      <c r="J30" s="876"/>
      <c r="K30" s="876"/>
      <c r="L30" s="876"/>
      <c r="M30" s="876"/>
      <c r="N30" s="876"/>
      <c r="O30" s="876"/>
      <c r="P30" s="876"/>
      <c r="Q30" s="876"/>
      <c r="R30" s="876"/>
      <c r="S30" s="876"/>
      <c r="T30" s="876"/>
      <c r="U30" s="876"/>
      <c r="V30" s="876"/>
      <c r="W30" s="876"/>
      <c r="X30" s="876"/>
      <c r="Y30" s="876"/>
      <c r="Z30" s="876"/>
      <c r="AA30" s="876"/>
      <c r="AB30" s="876"/>
      <c r="AC30" s="876"/>
      <c r="AD30" s="876"/>
      <c r="AE30" s="876"/>
      <c r="AF30" s="876"/>
      <c r="AG30" s="876"/>
      <c r="AH30" s="876"/>
      <c r="AI30" s="876"/>
      <c r="AJ30" s="876"/>
      <c r="AK30" s="876"/>
      <c r="AL30" s="876"/>
      <c r="AM30" s="876"/>
      <c r="AN30" s="876"/>
      <c r="AO30" s="876"/>
      <c r="AP30" s="876"/>
      <c r="AQ30" s="876"/>
      <c r="AR30" s="876"/>
      <c r="AS30" s="876"/>
      <c r="AT30" s="876"/>
      <c r="AU30" s="876"/>
      <c r="AV30" s="876"/>
      <c r="AW30" s="876"/>
      <c r="AX30" s="876"/>
      <c r="AY30" s="876"/>
      <c r="AZ30" s="876"/>
      <c r="BA30" s="876"/>
      <c r="BB30" s="876"/>
      <c r="BC30" s="876"/>
      <c r="BD30" s="876"/>
      <c r="BE30" s="876"/>
      <c r="BF30" s="876"/>
      <c r="BG30" s="876"/>
      <c r="BH30" s="876"/>
      <c r="BI30" s="876"/>
      <c r="BJ30" s="876"/>
      <c r="BK30" s="876"/>
      <c r="BL30" s="876"/>
    </row>
    <row r="31" spans="1:64" ht="12" customHeight="1" x14ac:dyDescent="0.25">
      <c r="A31" s="497" t="s">
        <v>244</v>
      </c>
      <c r="B31" s="876"/>
      <c r="C31" s="876"/>
      <c r="D31" s="876"/>
      <c r="E31" s="876"/>
      <c r="F31" s="876"/>
      <c r="G31" s="876"/>
      <c r="H31" s="876"/>
      <c r="I31" s="876"/>
      <c r="J31" s="876"/>
      <c r="K31" s="876"/>
      <c r="L31" s="876"/>
      <c r="M31" s="876"/>
      <c r="N31" s="876"/>
      <c r="O31" s="876"/>
      <c r="P31" s="876"/>
      <c r="Q31" s="876"/>
      <c r="R31" s="876"/>
      <c r="S31" s="876"/>
      <c r="T31" s="876"/>
      <c r="U31" s="876"/>
      <c r="V31" s="876"/>
      <c r="W31" s="876"/>
      <c r="X31" s="876"/>
      <c r="Y31" s="876"/>
      <c r="Z31" s="876"/>
      <c r="AA31" s="876"/>
      <c r="AB31" s="876"/>
      <c r="AC31" s="876"/>
      <c r="AD31" s="876"/>
      <c r="AE31" s="876"/>
      <c r="AF31" s="876"/>
      <c r="AG31" s="876"/>
      <c r="AH31" s="876"/>
      <c r="AI31" s="876"/>
      <c r="AJ31" s="876"/>
      <c r="AK31" s="876"/>
      <c r="AL31" s="876"/>
      <c r="AM31" s="876"/>
      <c r="AN31" s="876"/>
      <c r="AO31" s="876"/>
      <c r="AP31" s="876"/>
      <c r="AQ31" s="876"/>
      <c r="AR31" s="876"/>
      <c r="AS31" s="876"/>
      <c r="AT31" s="876"/>
      <c r="AU31" s="876"/>
      <c r="AV31" s="876"/>
      <c r="AW31" s="876"/>
      <c r="AX31" s="876"/>
      <c r="AY31" s="876"/>
      <c r="AZ31" s="876"/>
      <c r="BA31" s="876"/>
      <c r="BB31" s="876"/>
      <c r="BC31" s="876"/>
      <c r="BD31" s="876"/>
      <c r="BE31" s="876"/>
      <c r="BF31" s="876"/>
      <c r="BG31" s="876"/>
      <c r="BH31" s="876"/>
      <c r="BI31" s="876"/>
      <c r="BJ31" s="876"/>
      <c r="BK31" s="876"/>
      <c r="BL31" s="876"/>
    </row>
    <row r="32" spans="1:64" ht="12" customHeight="1" x14ac:dyDescent="0.25">
      <c r="A32" s="497" t="s">
        <v>245</v>
      </c>
      <c r="B32" s="876"/>
      <c r="C32" s="876"/>
      <c r="D32" s="876"/>
      <c r="E32" s="876"/>
      <c r="F32" s="876"/>
      <c r="G32" s="876"/>
      <c r="H32" s="876"/>
      <c r="I32" s="876"/>
      <c r="J32" s="876"/>
      <c r="K32" s="876"/>
      <c r="L32" s="876"/>
      <c r="M32" s="876"/>
      <c r="N32" s="876"/>
      <c r="O32" s="876"/>
      <c r="P32" s="876"/>
      <c r="Q32" s="876"/>
      <c r="R32" s="876"/>
      <c r="S32" s="876"/>
      <c r="T32" s="876"/>
      <c r="U32" s="876"/>
      <c r="V32" s="876"/>
      <c r="W32" s="876"/>
      <c r="X32" s="876"/>
      <c r="Y32" s="876"/>
      <c r="Z32" s="876"/>
      <c r="AA32" s="876"/>
      <c r="AB32" s="876"/>
      <c r="AC32" s="876"/>
      <c r="AD32" s="876"/>
      <c r="AE32" s="876"/>
      <c r="AF32" s="876"/>
      <c r="AG32" s="876"/>
      <c r="AH32" s="876"/>
      <c r="AI32" s="876"/>
      <c r="AJ32" s="876"/>
      <c r="AK32" s="876"/>
      <c r="AL32" s="876"/>
      <c r="AM32" s="876"/>
      <c r="AN32" s="876"/>
      <c r="AO32" s="876"/>
      <c r="AP32" s="876"/>
      <c r="AQ32" s="876"/>
      <c r="AR32" s="876"/>
      <c r="AS32" s="876"/>
      <c r="AT32" s="876"/>
      <c r="AU32" s="876"/>
      <c r="AV32" s="876"/>
      <c r="AW32" s="876"/>
      <c r="AX32" s="876"/>
      <c r="AY32" s="876"/>
      <c r="AZ32" s="876"/>
      <c r="BA32" s="876"/>
      <c r="BB32" s="876"/>
      <c r="BC32" s="876"/>
      <c r="BD32" s="876"/>
      <c r="BE32" s="876"/>
      <c r="BF32" s="876"/>
      <c r="BG32" s="876"/>
      <c r="BH32" s="876"/>
      <c r="BI32" s="876"/>
      <c r="BJ32" s="876"/>
      <c r="BK32" s="876"/>
      <c r="BL32" s="876"/>
    </row>
    <row r="33" spans="1:64" ht="12" customHeight="1" x14ac:dyDescent="0.25">
      <c r="A33" s="497" t="s">
        <v>246</v>
      </c>
      <c r="B33" s="876"/>
      <c r="C33" s="876"/>
      <c r="D33" s="876"/>
      <c r="E33" s="876"/>
      <c r="F33" s="876"/>
      <c r="G33" s="876"/>
      <c r="H33" s="876"/>
      <c r="I33" s="876"/>
      <c r="J33" s="876"/>
      <c r="K33" s="876"/>
      <c r="L33" s="876"/>
      <c r="M33" s="876"/>
      <c r="N33" s="876"/>
      <c r="O33" s="876"/>
      <c r="P33" s="876"/>
      <c r="Q33" s="876"/>
      <c r="R33" s="876"/>
      <c r="S33" s="876"/>
      <c r="T33" s="876"/>
      <c r="U33" s="876"/>
      <c r="V33" s="876"/>
      <c r="W33" s="876"/>
      <c r="X33" s="876"/>
      <c r="Y33" s="876"/>
      <c r="Z33" s="876"/>
      <c r="AA33" s="876"/>
      <c r="AB33" s="876"/>
      <c r="AC33" s="876"/>
      <c r="AD33" s="876"/>
      <c r="AE33" s="876"/>
      <c r="AF33" s="876"/>
      <c r="AG33" s="876"/>
      <c r="AH33" s="876"/>
      <c r="AI33" s="876"/>
      <c r="AJ33" s="876"/>
      <c r="AK33" s="876"/>
      <c r="AL33" s="876"/>
      <c r="AM33" s="876"/>
      <c r="AN33" s="876"/>
      <c r="AO33" s="876"/>
      <c r="AP33" s="876"/>
      <c r="AQ33" s="876"/>
      <c r="AR33" s="876"/>
      <c r="AS33" s="876"/>
      <c r="AT33" s="876"/>
      <c r="AU33" s="876"/>
      <c r="AV33" s="876"/>
      <c r="AW33" s="876"/>
      <c r="AX33" s="876"/>
      <c r="AY33" s="876"/>
      <c r="AZ33" s="876"/>
      <c r="BA33" s="876"/>
      <c r="BB33" s="876"/>
      <c r="BC33" s="876"/>
      <c r="BD33" s="876"/>
      <c r="BE33" s="876"/>
      <c r="BF33" s="876"/>
      <c r="BG33" s="876"/>
      <c r="BH33" s="876"/>
      <c r="BI33" s="876"/>
      <c r="BJ33" s="876"/>
      <c r="BK33" s="876"/>
      <c r="BL33" s="876"/>
    </row>
    <row r="34" spans="1:64" ht="12" customHeight="1" x14ac:dyDescent="0.25">
      <c r="A34" s="497" t="s">
        <v>247</v>
      </c>
      <c r="B34" s="876"/>
      <c r="C34" s="876"/>
      <c r="D34" s="876"/>
      <c r="E34" s="876"/>
      <c r="F34" s="876"/>
      <c r="G34" s="876"/>
      <c r="H34" s="876"/>
      <c r="I34" s="876"/>
      <c r="J34" s="876"/>
      <c r="K34" s="876"/>
      <c r="L34" s="876"/>
      <c r="M34" s="876"/>
      <c r="N34" s="876"/>
      <c r="O34" s="876"/>
      <c r="P34" s="876"/>
      <c r="Q34" s="876"/>
      <c r="R34" s="876"/>
      <c r="S34" s="876"/>
      <c r="T34" s="876"/>
      <c r="U34" s="876"/>
      <c r="V34" s="876"/>
      <c r="W34" s="876"/>
      <c r="X34" s="876"/>
      <c r="Y34" s="876"/>
      <c r="Z34" s="876"/>
      <c r="AA34" s="876"/>
      <c r="AB34" s="876"/>
      <c r="AC34" s="876"/>
      <c r="AD34" s="876"/>
      <c r="AE34" s="876"/>
      <c r="AF34" s="876"/>
      <c r="AG34" s="876"/>
      <c r="AH34" s="876"/>
      <c r="AI34" s="876"/>
      <c r="AJ34" s="876"/>
      <c r="AK34" s="876"/>
      <c r="AL34" s="876"/>
      <c r="AM34" s="876"/>
      <c r="AN34" s="876"/>
      <c r="AO34" s="876"/>
      <c r="AP34" s="876"/>
      <c r="AQ34" s="876"/>
      <c r="AR34" s="876"/>
      <c r="AS34" s="876"/>
      <c r="AT34" s="876"/>
      <c r="AU34" s="876"/>
      <c r="AV34" s="876"/>
      <c r="AW34" s="876"/>
      <c r="AX34" s="876"/>
      <c r="AY34" s="876"/>
      <c r="AZ34" s="876"/>
      <c r="BA34" s="876"/>
      <c r="BB34" s="876"/>
      <c r="BC34" s="876"/>
      <c r="BD34" s="876"/>
      <c r="BE34" s="876"/>
      <c r="BF34" s="876"/>
      <c r="BG34" s="876"/>
      <c r="BH34" s="876"/>
      <c r="BI34" s="876"/>
      <c r="BJ34" s="876"/>
      <c r="BK34" s="876"/>
      <c r="BL34" s="876"/>
    </row>
    <row r="35" spans="1:64" ht="12" customHeight="1" x14ac:dyDescent="0.25">
      <c r="A35" s="497" t="s">
        <v>248</v>
      </c>
      <c r="B35" s="876"/>
      <c r="C35" s="876"/>
      <c r="D35" s="876"/>
      <c r="E35" s="876"/>
      <c r="F35" s="876"/>
      <c r="G35" s="876"/>
      <c r="H35" s="876"/>
      <c r="I35" s="876"/>
      <c r="J35" s="876"/>
      <c r="K35" s="876"/>
      <c r="L35" s="876"/>
      <c r="M35" s="876"/>
      <c r="N35" s="876"/>
      <c r="O35" s="876"/>
      <c r="P35" s="876"/>
      <c r="Q35" s="876"/>
      <c r="R35" s="876"/>
      <c r="S35" s="876"/>
      <c r="T35" s="876"/>
      <c r="U35" s="876"/>
      <c r="V35" s="876"/>
      <c r="W35" s="876"/>
      <c r="X35" s="876"/>
      <c r="Y35" s="876"/>
      <c r="Z35" s="876"/>
      <c r="AA35" s="876"/>
      <c r="AB35" s="876"/>
      <c r="AC35" s="876"/>
      <c r="AD35" s="876"/>
      <c r="AE35" s="876"/>
      <c r="AF35" s="876"/>
      <c r="AG35" s="876"/>
      <c r="AH35" s="876"/>
      <c r="AI35" s="876"/>
      <c r="AJ35" s="876"/>
      <c r="AK35" s="876"/>
      <c r="AL35" s="876"/>
      <c r="AM35" s="876"/>
      <c r="AN35" s="876"/>
      <c r="AO35" s="876"/>
      <c r="AP35" s="876"/>
      <c r="AQ35" s="876"/>
      <c r="AR35" s="876"/>
      <c r="AS35" s="876"/>
      <c r="AT35" s="876"/>
      <c r="AU35" s="876"/>
      <c r="AV35" s="876"/>
      <c r="AW35" s="876"/>
      <c r="AX35" s="876"/>
      <c r="AY35" s="876"/>
      <c r="AZ35" s="876"/>
      <c r="BA35" s="876"/>
      <c r="BB35" s="876"/>
      <c r="BC35" s="876"/>
      <c r="BD35" s="876"/>
      <c r="BE35" s="876"/>
      <c r="BF35" s="876"/>
      <c r="BG35" s="876"/>
      <c r="BH35" s="876"/>
      <c r="BI35" s="876"/>
      <c r="BJ35" s="876"/>
      <c r="BK35" s="876"/>
      <c r="BL35" s="876"/>
    </row>
    <row r="36" spans="1:64" ht="13.5" hidden="1" customHeight="1" x14ac:dyDescent="0.25">
      <c r="A36" s="504" t="s">
        <v>269</v>
      </c>
      <c r="B36" s="881" t="s">
        <v>308</v>
      </c>
      <c r="C36" s="881"/>
      <c r="D36" s="881"/>
      <c r="E36" s="881" t="s">
        <v>309</v>
      </c>
      <c r="F36" s="881"/>
      <c r="G36" s="881"/>
      <c r="H36" s="881"/>
      <c r="I36" s="881"/>
      <c r="J36" s="881"/>
      <c r="K36" s="881" t="s">
        <v>310</v>
      </c>
      <c r="L36" s="881"/>
      <c r="M36" s="881"/>
      <c r="N36" s="881"/>
      <c r="O36" s="881"/>
      <c r="P36" s="881"/>
      <c r="Q36" s="881" t="s">
        <v>311</v>
      </c>
      <c r="R36" s="881"/>
      <c r="S36" s="881"/>
      <c r="T36" s="881" t="s">
        <v>305</v>
      </c>
      <c r="U36" s="881"/>
      <c r="V36" s="881"/>
      <c r="W36" s="881"/>
      <c r="X36" s="881"/>
      <c r="Y36" s="881"/>
      <c r="Z36" s="881"/>
      <c r="AA36" s="881"/>
      <c r="AB36" s="881"/>
      <c r="AC36" s="881" t="s">
        <v>293</v>
      </c>
      <c r="AD36" s="881"/>
      <c r="AE36" s="881"/>
      <c r="AF36" s="881"/>
      <c r="AG36" s="881"/>
      <c r="AH36" s="881"/>
      <c r="AI36" s="881"/>
      <c r="AJ36" s="881" t="s">
        <v>312</v>
      </c>
      <c r="AK36" s="881"/>
      <c r="AL36" s="881"/>
      <c r="AM36" s="881"/>
      <c r="AN36" s="881"/>
      <c r="AO36" s="881"/>
      <c r="AP36" s="881"/>
      <c r="AQ36" s="881" t="s">
        <v>306</v>
      </c>
      <c r="AR36" s="881"/>
      <c r="AS36" s="881"/>
      <c r="AT36" s="881"/>
      <c r="AU36" s="881"/>
      <c r="AV36" s="881"/>
      <c r="AW36" s="881"/>
      <c r="AX36" s="881" t="s">
        <v>306</v>
      </c>
      <c r="AY36" s="881"/>
      <c r="AZ36" s="881"/>
      <c r="BA36" s="881" t="s">
        <v>283</v>
      </c>
      <c r="BB36" s="881"/>
      <c r="BC36" s="881"/>
      <c r="BD36" s="881" t="s">
        <v>313</v>
      </c>
      <c r="BE36" s="881"/>
      <c r="BF36" s="881"/>
      <c r="BG36" s="881" t="s">
        <v>314</v>
      </c>
      <c r="BH36" s="881"/>
      <c r="BI36" s="881"/>
      <c r="BJ36" s="881"/>
      <c r="BK36" s="881"/>
      <c r="BL36" s="881"/>
    </row>
    <row r="37" spans="1:64" ht="13.5" hidden="1" customHeight="1" x14ac:dyDescent="0.25">
      <c r="A37" s="879"/>
      <c r="B37" s="879"/>
      <c r="C37" s="879"/>
      <c r="D37" s="879"/>
      <c r="E37" s="879"/>
      <c r="F37" s="879"/>
      <c r="G37" s="879"/>
      <c r="H37" s="879"/>
      <c r="I37" s="879"/>
      <c r="J37" s="879"/>
      <c r="K37" s="879"/>
      <c r="L37" s="879"/>
      <c r="M37" s="879"/>
      <c r="N37" s="879"/>
      <c r="O37" s="879"/>
      <c r="P37" s="879"/>
      <c r="Q37" s="879"/>
      <c r="R37" s="879"/>
      <c r="S37" s="879"/>
      <c r="T37" s="879"/>
      <c r="U37" s="879"/>
      <c r="V37" s="879"/>
      <c r="W37" s="879"/>
      <c r="X37" s="879"/>
      <c r="Y37" s="879"/>
      <c r="Z37" s="879"/>
      <c r="AA37" s="879"/>
      <c r="AB37" s="879"/>
      <c r="AC37" s="879"/>
      <c r="AD37" s="879"/>
      <c r="AE37" s="879"/>
      <c r="AF37" s="879"/>
      <c r="AG37" s="879"/>
      <c r="AH37" s="879"/>
      <c r="AI37" s="879"/>
      <c r="AJ37" s="879"/>
      <c r="AK37" s="879"/>
      <c r="AL37" s="879"/>
      <c r="AM37" s="879"/>
      <c r="AN37" s="879"/>
      <c r="AO37" s="879"/>
      <c r="AP37" s="879"/>
      <c r="AQ37" s="879"/>
      <c r="AR37" s="879"/>
      <c r="AS37" s="879"/>
      <c r="AT37" s="879"/>
      <c r="AU37" s="879"/>
      <c r="AV37" s="879"/>
      <c r="AW37" s="879"/>
      <c r="AX37" s="879"/>
      <c r="AY37" s="879"/>
      <c r="AZ37" s="879"/>
      <c r="BA37" s="879"/>
      <c r="BB37" s="879"/>
      <c r="BC37" s="879"/>
      <c r="BD37" s="879"/>
      <c r="BE37" s="879"/>
      <c r="BF37" s="880"/>
      <c r="BG37" s="880"/>
      <c r="BH37" s="880"/>
      <c r="BI37" s="880"/>
      <c r="BJ37" s="880"/>
      <c r="BK37" s="880"/>
      <c r="BL37" s="880"/>
    </row>
    <row r="38" spans="1:64" ht="13.5" hidden="1" customHeight="1" x14ac:dyDescent="0.25">
      <c r="A38" s="878" t="s">
        <v>142</v>
      </c>
      <c r="B38" s="878" t="s">
        <v>315</v>
      </c>
      <c r="C38" s="878"/>
      <c r="D38" s="878"/>
      <c r="E38" s="878"/>
      <c r="F38" s="878"/>
      <c r="G38" s="878"/>
      <c r="H38" s="878"/>
      <c r="I38" s="878"/>
      <c r="J38" s="878"/>
      <c r="K38" s="878"/>
      <c r="L38" s="878"/>
      <c r="M38" s="878"/>
      <c r="N38" s="878"/>
      <c r="O38" s="878"/>
      <c r="P38" s="878"/>
      <c r="Q38" s="878"/>
      <c r="R38" s="878"/>
      <c r="S38" s="878"/>
      <c r="T38" s="878" t="s">
        <v>121</v>
      </c>
      <c r="U38" s="878"/>
      <c r="V38" s="878"/>
      <c r="W38" s="878"/>
      <c r="X38" s="878"/>
      <c r="Y38" s="878"/>
      <c r="Z38" s="878"/>
      <c r="AA38" s="878"/>
      <c r="AB38" s="878"/>
      <c r="AC38" s="878" t="s">
        <v>266</v>
      </c>
      <c r="AD38" s="878"/>
      <c r="AE38" s="878"/>
      <c r="AF38" s="878"/>
      <c r="AG38" s="878"/>
      <c r="AH38" s="878"/>
      <c r="AI38" s="878"/>
      <c r="AJ38" s="878"/>
      <c r="AK38" s="878"/>
      <c r="AL38" s="878"/>
      <c r="AM38" s="878"/>
      <c r="AN38" s="878"/>
      <c r="AO38" s="878"/>
      <c r="AP38" s="878"/>
      <c r="AQ38" s="878" t="s">
        <v>267</v>
      </c>
      <c r="AR38" s="878"/>
      <c r="AS38" s="878"/>
      <c r="AT38" s="878"/>
      <c r="AU38" s="878"/>
      <c r="AV38" s="878"/>
      <c r="AW38" s="878" t="s">
        <v>268</v>
      </c>
      <c r="AX38" s="878"/>
      <c r="AY38" s="878"/>
      <c r="AZ38" s="878" t="s">
        <v>269</v>
      </c>
      <c r="BA38" s="878"/>
      <c r="BB38" s="878"/>
      <c r="BC38" s="883" t="s">
        <v>270</v>
      </c>
      <c r="BD38" s="883"/>
      <c r="BE38" s="883"/>
    </row>
    <row r="39" spans="1:64" ht="13.5" hidden="1" customHeight="1" x14ac:dyDescent="0.25">
      <c r="A39" s="878"/>
      <c r="B39" s="878"/>
      <c r="C39" s="878"/>
      <c r="D39" s="878"/>
      <c r="E39" s="878"/>
      <c r="F39" s="878"/>
      <c r="G39" s="878"/>
      <c r="H39" s="878"/>
      <c r="I39" s="878"/>
      <c r="J39" s="878"/>
      <c r="K39" s="878"/>
      <c r="L39" s="878"/>
      <c r="M39" s="878"/>
      <c r="N39" s="878"/>
      <c r="O39" s="878"/>
      <c r="P39" s="878"/>
      <c r="Q39" s="878"/>
      <c r="R39" s="878"/>
      <c r="S39" s="878"/>
      <c r="T39" s="878"/>
      <c r="U39" s="878"/>
      <c r="V39" s="878"/>
      <c r="W39" s="878"/>
      <c r="X39" s="878"/>
      <c r="Y39" s="878"/>
      <c r="Z39" s="878"/>
      <c r="AA39" s="878"/>
      <c r="AB39" s="878"/>
      <c r="AC39" s="878" t="s">
        <v>99</v>
      </c>
      <c r="AD39" s="878"/>
      <c r="AE39" s="878"/>
      <c r="AF39" s="878"/>
      <c r="AG39" s="878"/>
      <c r="AH39" s="878"/>
      <c r="AI39" s="878"/>
      <c r="AJ39" s="878" t="s">
        <v>106</v>
      </c>
      <c r="AK39" s="878"/>
      <c r="AL39" s="878"/>
      <c r="AM39" s="878"/>
      <c r="AN39" s="878"/>
      <c r="AO39" s="878"/>
      <c r="AP39" s="878"/>
      <c r="AQ39" s="878" t="s">
        <v>272</v>
      </c>
      <c r="AR39" s="878"/>
      <c r="AS39" s="878"/>
      <c r="AT39" s="878" t="s">
        <v>273</v>
      </c>
      <c r="AU39" s="878"/>
      <c r="AV39" s="878"/>
      <c r="AW39" s="878"/>
      <c r="AX39" s="882"/>
      <c r="AY39" s="878"/>
      <c r="AZ39" s="878"/>
      <c r="BA39" s="882"/>
      <c r="BB39" s="878"/>
      <c r="BC39" s="883"/>
      <c r="BD39" s="882"/>
      <c r="BE39" s="883"/>
    </row>
    <row r="40" spans="1:64" ht="13.5" hidden="1" customHeight="1" x14ac:dyDescent="0.25">
      <c r="A40" s="878"/>
      <c r="B40" s="878" t="s">
        <v>269</v>
      </c>
      <c r="C40" s="878"/>
      <c r="D40" s="878"/>
      <c r="E40" s="878"/>
      <c r="F40" s="878"/>
      <c r="G40" s="878"/>
      <c r="H40" s="878" t="s">
        <v>274</v>
      </c>
      <c r="I40" s="878"/>
      <c r="J40" s="878"/>
      <c r="K40" s="878"/>
      <c r="L40" s="878"/>
      <c r="M40" s="878"/>
      <c r="N40" s="878" t="s">
        <v>35</v>
      </c>
      <c r="O40" s="878"/>
      <c r="P40" s="878"/>
      <c r="Q40" s="878"/>
      <c r="R40" s="878"/>
      <c r="S40" s="878"/>
      <c r="T40" s="878" t="s">
        <v>269</v>
      </c>
      <c r="U40" s="878"/>
      <c r="V40" s="878"/>
      <c r="W40" s="878" t="s">
        <v>274</v>
      </c>
      <c r="X40" s="878"/>
      <c r="Y40" s="878"/>
      <c r="Z40" s="878" t="s">
        <v>35</v>
      </c>
      <c r="AA40" s="878"/>
      <c r="AB40" s="878"/>
      <c r="AC40" s="878" t="s">
        <v>269</v>
      </c>
      <c r="AD40" s="878"/>
      <c r="AE40" s="878"/>
      <c r="AF40" s="878" t="s">
        <v>274</v>
      </c>
      <c r="AG40" s="878"/>
      <c r="AH40" s="878" t="s">
        <v>35</v>
      </c>
      <c r="AI40" s="878"/>
      <c r="AJ40" s="878" t="s">
        <v>269</v>
      </c>
      <c r="AK40" s="878"/>
      <c r="AL40" s="878"/>
      <c r="AM40" s="878" t="s">
        <v>274</v>
      </c>
      <c r="AN40" s="878"/>
      <c r="AO40" s="878" t="s">
        <v>35</v>
      </c>
      <c r="AP40" s="878"/>
      <c r="AQ40" s="878"/>
      <c r="AR40" s="878"/>
      <c r="AS40" s="878"/>
      <c r="AT40" s="878"/>
      <c r="AU40" s="878"/>
      <c r="AV40" s="878"/>
      <c r="AW40" s="878"/>
      <c r="AX40" s="878"/>
      <c r="AY40" s="878"/>
      <c r="AZ40" s="878"/>
      <c r="BA40" s="878"/>
      <c r="BB40" s="878"/>
      <c r="BC40" s="883"/>
      <c r="BD40" s="882"/>
      <c r="BE40" s="883"/>
    </row>
    <row r="41" spans="1:64" ht="13.5" hidden="1" customHeight="1" x14ac:dyDescent="0.25">
      <c r="A41" s="878"/>
      <c r="B41" s="878" t="s">
        <v>275</v>
      </c>
      <c r="C41" s="878"/>
      <c r="D41" s="878"/>
      <c r="E41" s="878" t="s">
        <v>276</v>
      </c>
      <c r="F41" s="878"/>
      <c r="G41" s="878"/>
      <c r="H41" s="878" t="s">
        <v>275</v>
      </c>
      <c r="I41" s="878"/>
      <c r="J41" s="878"/>
      <c r="K41" s="878" t="s">
        <v>276</v>
      </c>
      <c r="L41" s="878"/>
      <c r="M41" s="878"/>
      <c r="N41" s="878" t="s">
        <v>275</v>
      </c>
      <c r="O41" s="878"/>
      <c r="P41" s="878"/>
      <c r="Q41" s="878" t="s">
        <v>276</v>
      </c>
      <c r="R41" s="878"/>
      <c r="S41" s="878"/>
      <c r="T41" s="878" t="s">
        <v>275</v>
      </c>
      <c r="U41" s="878"/>
      <c r="V41" s="878"/>
      <c r="W41" s="878" t="s">
        <v>275</v>
      </c>
      <c r="X41" s="878"/>
      <c r="Y41" s="878"/>
      <c r="Z41" s="878" t="s">
        <v>275</v>
      </c>
      <c r="AA41" s="878"/>
      <c r="AB41" s="878"/>
      <c r="AC41" s="878" t="s">
        <v>275</v>
      </c>
      <c r="AD41" s="878"/>
      <c r="AE41" s="878"/>
      <c r="AF41" s="878" t="s">
        <v>275</v>
      </c>
      <c r="AG41" s="878"/>
      <c r="AH41" s="878" t="s">
        <v>275</v>
      </c>
      <c r="AI41" s="878"/>
      <c r="AJ41" s="878" t="s">
        <v>275</v>
      </c>
      <c r="AK41" s="878"/>
      <c r="AL41" s="878"/>
      <c r="AM41" s="878" t="s">
        <v>275</v>
      </c>
      <c r="AN41" s="878"/>
      <c r="AO41" s="878" t="s">
        <v>275</v>
      </c>
      <c r="AP41" s="878"/>
      <c r="AQ41" s="878" t="s">
        <v>275</v>
      </c>
      <c r="AR41" s="878"/>
      <c r="AS41" s="878"/>
      <c r="AT41" s="878" t="s">
        <v>275</v>
      </c>
      <c r="AU41" s="878"/>
      <c r="AV41" s="878"/>
      <c r="AW41" s="878" t="s">
        <v>275</v>
      </c>
      <c r="AX41" s="878"/>
      <c r="AY41" s="878"/>
      <c r="AZ41" s="878" t="s">
        <v>275</v>
      </c>
      <c r="BA41" s="878"/>
      <c r="BB41" s="878"/>
      <c r="BC41" s="883"/>
      <c r="BD41" s="883"/>
      <c r="BE41" s="883"/>
    </row>
    <row r="42" spans="1:64" ht="13.5" hidden="1" customHeight="1" x14ac:dyDescent="0.25">
      <c r="A42" s="505" t="s">
        <v>238</v>
      </c>
      <c r="B42" s="877"/>
      <c r="C42" s="877"/>
      <c r="D42" s="877"/>
      <c r="E42" s="877"/>
      <c r="F42" s="877"/>
      <c r="G42" s="877"/>
      <c r="H42" s="877"/>
      <c r="I42" s="877"/>
      <c r="J42" s="877"/>
      <c r="K42" s="877"/>
      <c r="L42" s="877"/>
      <c r="M42" s="877"/>
      <c r="N42" s="877"/>
      <c r="O42" s="877"/>
      <c r="P42" s="877"/>
      <c r="Q42" s="877"/>
      <c r="R42" s="877"/>
      <c r="S42" s="877"/>
      <c r="T42" s="877"/>
      <c r="U42" s="877"/>
      <c r="V42" s="877"/>
      <c r="W42" s="877"/>
      <c r="X42" s="877"/>
      <c r="Y42" s="877"/>
      <c r="Z42" s="877"/>
      <c r="AA42" s="877"/>
      <c r="AB42" s="877"/>
      <c r="AC42" s="877"/>
      <c r="AD42" s="877"/>
      <c r="AE42" s="877"/>
      <c r="AF42" s="877"/>
      <c r="AG42" s="877"/>
      <c r="AH42" s="877"/>
      <c r="AI42" s="877"/>
      <c r="AJ42" s="877"/>
      <c r="AK42" s="877"/>
      <c r="AL42" s="877"/>
      <c r="AM42" s="877"/>
      <c r="AN42" s="877"/>
      <c r="AO42" s="877"/>
      <c r="AP42" s="877"/>
      <c r="AQ42" s="877"/>
      <c r="AR42" s="877"/>
      <c r="AS42" s="877"/>
      <c r="AT42" s="877"/>
      <c r="AU42" s="877"/>
      <c r="AV42" s="877"/>
      <c r="AW42" s="877"/>
      <c r="AX42" s="877"/>
      <c r="AY42" s="877"/>
      <c r="AZ42" s="877"/>
      <c r="BA42" s="877"/>
      <c r="BB42" s="877"/>
      <c r="BC42" s="876"/>
      <c r="BD42" s="876"/>
      <c r="BE42" s="876"/>
    </row>
    <row r="43" spans="1:64" ht="13.5" hidden="1" customHeight="1" x14ac:dyDescent="0.25">
      <c r="A43" s="505" t="s">
        <v>239</v>
      </c>
      <c r="B43" s="877"/>
      <c r="C43" s="877"/>
      <c r="D43" s="877"/>
      <c r="E43" s="877"/>
      <c r="F43" s="877"/>
      <c r="G43" s="877"/>
      <c r="H43" s="877"/>
      <c r="I43" s="877"/>
      <c r="J43" s="877"/>
      <c r="K43" s="877"/>
      <c r="L43" s="877"/>
      <c r="M43" s="877"/>
      <c r="N43" s="877"/>
      <c r="O43" s="877"/>
      <c r="P43" s="877"/>
      <c r="Q43" s="877"/>
      <c r="R43" s="877"/>
      <c r="S43" s="877"/>
      <c r="T43" s="877"/>
      <c r="U43" s="877"/>
      <c r="V43" s="877"/>
      <c r="W43" s="877"/>
      <c r="X43" s="877"/>
      <c r="Y43" s="877"/>
      <c r="Z43" s="877"/>
      <c r="AA43" s="877"/>
      <c r="AB43" s="877"/>
      <c r="AC43" s="877"/>
      <c r="AD43" s="877"/>
      <c r="AE43" s="877"/>
      <c r="AF43" s="877"/>
      <c r="AG43" s="877"/>
      <c r="AH43" s="877"/>
      <c r="AI43" s="877"/>
      <c r="AJ43" s="877"/>
      <c r="AK43" s="877"/>
      <c r="AL43" s="877"/>
      <c r="AM43" s="877"/>
      <c r="AN43" s="877"/>
      <c r="AO43" s="877"/>
      <c r="AP43" s="877"/>
      <c r="AQ43" s="877"/>
      <c r="AR43" s="877"/>
      <c r="AS43" s="877"/>
      <c r="AT43" s="877"/>
      <c r="AU43" s="877"/>
      <c r="AV43" s="877"/>
      <c r="AW43" s="877"/>
      <c r="AX43" s="877"/>
      <c r="AY43" s="877"/>
      <c r="AZ43" s="877"/>
      <c r="BA43" s="877"/>
      <c r="BB43" s="877"/>
      <c r="BC43" s="876"/>
      <c r="BD43" s="876"/>
      <c r="BE43" s="876"/>
    </row>
    <row r="44" spans="1:64" ht="13.5" hidden="1" customHeight="1" x14ac:dyDescent="0.25">
      <c r="A44" s="505" t="s">
        <v>240</v>
      </c>
      <c r="B44" s="877"/>
      <c r="C44" s="877"/>
      <c r="D44" s="877"/>
      <c r="E44" s="877"/>
      <c r="F44" s="877"/>
      <c r="G44" s="877"/>
      <c r="H44" s="877"/>
      <c r="I44" s="877"/>
      <c r="J44" s="877"/>
      <c r="K44" s="877"/>
      <c r="L44" s="877"/>
      <c r="M44" s="877"/>
      <c r="N44" s="877"/>
      <c r="O44" s="877"/>
      <c r="P44" s="877"/>
      <c r="Q44" s="877"/>
      <c r="R44" s="877"/>
      <c r="S44" s="877"/>
      <c r="T44" s="877"/>
      <c r="U44" s="877"/>
      <c r="V44" s="877"/>
      <c r="W44" s="877"/>
      <c r="X44" s="877"/>
      <c r="Y44" s="877"/>
      <c r="Z44" s="877"/>
      <c r="AA44" s="877"/>
      <c r="AB44" s="877"/>
      <c r="AC44" s="877"/>
      <c r="AD44" s="877"/>
      <c r="AE44" s="877"/>
      <c r="AF44" s="877"/>
      <c r="AG44" s="877"/>
      <c r="AH44" s="877"/>
      <c r="AI44" s="877"/>
      <c r="AJ44" s="877"/>
      <c r="AK44" s="877"/>
      <c r="AL44" s="877"/>
      <c r="AM44" s="877"/>
      <c r="AN44" s="877"/>
      <c r="AO44" s="877"/>
      <c r="AP44" s="877"/>
      <c r="AQ44" s="877"/>
      <c r="AR44" s="877"/>
      <c r="AS44" s="877"/>
      <c r="AT44" s="877"/>
      <c r="AU44" s="877"/>
      <c r="AV44" s="877"/>
      <c r="AW44" s="877"/>
      <c r="AX44" s="877"/>
      <c r="AY44" s="877"/>
      <c r="AZ44" s="877"/>
      <c r="BA44" s="877"/>
      <c r="BB44" s="877"/>
      <c r="BC44" s="876"/>
      <c r="BD44" s="876"/>
      <c r="BE44" s="876"/>
    </row>
    <row r="45" spans="1:64" ht="13.5" hidden="1" customHeight="1" x14ac:dyDescent="0.25">
      <c r="A45" s="505" t="s">
        <v>241</v>
      </c>
      <c r="B45" s="877"/>
      <c r="C45" s="877"/>
      <c r="D45" s="877"/>
      <c r="E45" s="877"/>
      <c r="F45" s="877"/>
      <c r="G45" s="877"/>
      <c r="H45" s="877"/>
      <c r="I45" s="877"/>
      <c r="J45" s="877"/>
      <c r="K45" s="877"/>
      <c r="L45" s="877"/>
      <c r="M45" s="877"/>
      <c r="N45" s="877"/>
      <c r="O45" s="877"/>
      <c r="P45" s="877"/>
      <c r="Q45" s="877"/>
      <c r="R45" s="877"/>
      <c r="S45" s="877"/>
      <c r="T45" s="877"/>
      <c r="U45" s="877"/>
      <c r="V45" s="877"/>
      <c r="W45" s="877"/>
      <c r="X45" s="877"/>
      <c r="Y45" s="877"/>
      <c r="Z45" s="877"/>
      <c r="AA45" s="877"/>
      <c r="AB45" s="877"/>
      <c r="AC45" s="877"/>
      <c r="AD45" s="877"/>
      <c r="AE45" s="877"/>
      <c r="AF45" s="876"/>
      <c r="AG45" s="876"/>
      <c r="AH45" s="877"/>
      <c r="AI45" s="877"/>
      <c r="AJ45" s="877"/>
      <c r="AK45" s="877"/>
      <c r="AL45" s="877"/>
      <c r="AM45" s="877"/>
      <c r="AN45" s="877"/>
      <c r="AO45" s="877"/>
      <c r="AP45" s="877"/>
      <c r="AQ45" s="877"/>
      <c r="AR45" s="877"/>
      <c r="AS45" s="877"/>
      <c r="AT45" s="877"/>
      <c r="AU45" s="877"/>
      <c r="AV45" s="877"/>
      <c r="AW45" s="877"/>
      <c r="AX45" s="877"/>
      <c r="AY45" s="877"/>
      <c r="AZ45" s="877"/>
      <c r="BA45" s="877"/>
      <c r="BB45" s="877"/>
      <c r="BC45" s="876"/>
      <c r="BD45" s="876"/>
      <c r="BE45" s="876"/>
    </row>
    <row r="46" spans="1:64" ht="13.5" hidden="1" customHeight="1" x14ac:dyDescent="0.25">
      <c r="A46" s="505" t="s">
        <v>242</v>
      </c>
      <c r="B46" s="877"/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  <c r="X46" s="877"/>
      <c r="Y46" s="877"/>
      <c r="Z46" s="877"/>
      <c r="AA46" s="877"/>
      <c r="AB46" s="877"/>
      <c r="AC46" s="877"/>
      <c r="AD46" s="877"/>
      <c r="AE46" s="877"/>
      <c r="AF46" s="877"/>
      <c r="AG46" s="877"/>
      <c r="AH46" s="877"/>
      <c r="AI46" s="877"/>
      <c r="AJ46" s="877"/>
      <c r="AK46" s="877"/>
      <c r="AL46" s="877"/>
      <c r="AM46" s="877"/>
      <c r="AN46" s="877"/>
      <c r="AO46" s="877"/>
      <c r="AP46" s="877"/>
      <c r="AQ46" s="877"/>
      <c r="AR46" s="877"/>
      <c r="AS46" s="877"/>
      <c r="AT46" s="877"/>
      <c r="AU46" s="877"/>
      <c r="AV46" s="877"/>
      <c r="AW46" s="877"/>
      <c r="AX46" s="877"/>
      <c r="AY46" s="877"/>
      <c r="AZ46" s="877"/>
      <c r="BA46" s="877"/>
      <c r="BB46" s="877"/>
      <c r="BC46" s="876"/>
      <c r="BD46" s="876"/>
      <c r="BE46" s="876"/>
    </row>
    <row r="47" spans="1:64" ht="13.5" hidden="1" customHeight="1" x14ac:dyDescent="0.25">
      <c r="A47" s="505" t="s">
        <v>243</v>
      </c>
      <c r="B47" s="877"/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  <c r="X47" s="877"/>
      <c r="Y47" s="877"/>
      <c r="Z47" s="877"/>
      <c r="AA47" s="877"/>
      <c r="AB47" s="877"/>
      <c r="AC47" s="877"/>
      <c r="AD47" s="877"/>
      <c r="AE47" s="877"/>
      <c r="AF47" s="877"/>
      <c r="AG47" s="877"/>
      <c r="AH47" s="877"/>
      <c r="AI47" s="877"/>
      <c r="AJ47" s="877"/>
      <c r="AK47" s="877"/>
      <c r="AL47" s="877"/>
      <c r="AM47" s="877"/>
      <c r="AN47" s="877"/>
      <c r="AO47" s="877"/>
      <c r="AP47" s="877"/>
      <c r="AQ47" s="877"/>
      <c r="AR47" s="877"/>
      <c r="AS47" s="877"/>
      <c r="AT47" s="877"/>
      <c r="AU47" s="877"/>
      <c r="AV47" s="877"/>
      <c r="AW47" s="877"/>
      <c r="AX47" s="877"/>
      <c r="AY47" s="877"/>
      <c r="AZ47" s="877"/>
      <c r="BA47" s="877"/>
      <c r="BB47" s="877"/>
      <c r="BC47" s="876"/>
      <c r="BD47" s="876"/>
      <c r="BE47" s="876"/>
    </row>
    <row r="48" spans="1:64" ht="13.5" hidden="1" customHeight="1" x14ac:dyDescent="0.25">
      <c r="A48" s="505" t="s">
        <v>244</v>
      </c>
      <c r="B48" s="877"/>
      <c r="C48" s="877"/>
      <c r="D48" s="877"/>
      <c r="E48" s="877"/>
      <c r="F48" s="877"/>
      <c r="G48" s="877"/>
      <c r="H48" s="877"/>
      <c r="I48" s="877"/>
      <c r="J48" s="877"/>
      <c r="K48" s="877"/>
      <c r="L48" s="877"/>
      <c r="M48" s="877"/>
      <c r="N48" s="877"/>
      <c r="O48" s="877"/>
      <c r="P48" s="877"/>
      <c r="Q48" s="877"/>
      <c r="R48" s="877"/>
      <c r="S48" s="877"/>
      <c r="T48" s="877"/>
      <c r="U48" s="877"/>
      <c r="V48" s="877"/>
      <c r="W48" s="877"/>
      <c r="X48" s="877"/>
      <c r="Y48" s="877"/>
      <c r="Z48" s="877"/>
      <c r="AA48" s="877"/>
      <c r="AB48" s="877"/>
      <c r="AC48" s="877"/>
      <c r="AD48" s="877"/>
      <c r="AE48" s="877"/>
      <c r="AF48" s="877"/>
      <c r="AG48" s="877"/>
      <c r="AH48" s="877"/>
      <c r="AI48" s="877"/>
      <c r="AJ48" s="877"/>
      <c r="AK48" s="877"/>
      <c r="AL48" s="877"/>
      <c r="AM48" s="877"/>
      <c r="AN48" s="877"/>
      <c r="AO48" s="877"/>
      <c r="AP48" s="877"/>
      <c r="AQ48" s="877"/>
      <c r="AR48" s="877"/>
      <c r="AS48" s="877"/>
      <c r="AT48" s="877"/>
      <c r="AU48" s="877"/>
      <c r="AV48" s="877"/>
      <c r="AW48" s="877"/>
      <c r="AX48" s="877"/>
      <c r="AY48" s="877"/>
      <c r="AZ48" s="877"/>
      <c r="BA48" s="877"/>
      <c r="BB48" s="877"/>
      <c r="BC48" s="876"/>
      <c r="BD48" s="876"/>
      <c r="BE48" s="876"/>
    </row>
    <row r="49" spans="1:57" ht="13.5" hidden="1" customHeight="1" x14ac:dyDescent="0.25">
      <c r="A49" s="505" t="s">
        <v>245</v>
      </c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  <c r="M49" s="877"/>
      <c r="N49" s="877"/>
      <c r="O49" s="877"/>
      <c r="P49" s="877"/>
      <c r="Q49" s="877"/>
      <c r="R49" s="877"/>
      <c r="S49" s="877"/>
      <c r="T49" s="877"/>
      <c r="U49" s="877"/>
      <c r="V49" s="877"/>
      <c r="W49" s="877"/>
      <c r="X49" s="877"/>
      <c r="Y49" s="877"/>
      <c r="Z49" s="877"/>
      <c r="AA49" s="877"/>
      <c r="AB49" s="877"/>
      <c r="AC49" s="877"/>
      <c r="AD49" s="877"/>
      <c r="AE49" s="877"/>
      <c r="AF49" s="877"/>
      <c r="AG49" s="877"/>
      <c r="AH49" s="877"/>
      <c r="AI49" s="877"/>
      <c r="AJ49" s="877"/>
      <c r="AK49" s="877"/>
      <c r="AL49" s="877"/>
      <c r="AM49" s="877"/>
      <c r="AN49" s="877"/>
      <c r="AO49" s="877"/>
      <c r="AP49" s="877"/>
      <c r="AQ49" s="877"/>
      <c r="AR49" s="877"/>
      <c r="AS49" s="877"/>
      <c r="AT49" s="877"/>
      <c r="AU49" s="877"/>
      <c r="AV49" s="877"/>
      <c r="AW49" s="877"/>
      <c r="AX49" s="877"/>
      <c r="AY49" s="877"/>
      <c r="AZ49" s="877"/>
      <c r="BA49" s="877"/>
      <c r="BB49" s="877"/>
      <c r="BC49" s="876"/>
      <c r="BD49" s="876"/>
      <c r="BE49" s="876"/>
    </row>
    <row r="50" spans="1:57" ht="13.5" hidden="1" customHeight="1" x14ac:dyDescent="0.25">
      <c r="A50" s="505" t="s">
        <v>246</v>
      </c>
      <c r="B50" s="877"/>
      <c r="C50" s="877"/>
      <c r="D50" s="877"/>
      <c r="E50" s="877"/>
      <c r="F50" s="877"/>
      <c r="G50" s="877"/>
      <c r="H50" s="877"/>
      <c r="I50" s="877"/>
      <c r="J50" s="877"/>
      <c r="K50" s="877"/>
      <c r="L50" s="877"/>
      <c r="M50" s="877"/>
      <c r="N50" s="877"/>
      <c r="O50" s="877"/>
      <c r="P50" s="877"/>
      <c r="Q50" s="877"/>
      <c r="R50" s="877"/>
      <c r="S50" s="877"/>
      <c r="T50" s="877"/>
      <c r="U50" s="877"/>
      <c r="V50" s="877"/>
      <c r="W50" s="877"/>
      <c r="X50" s="877"/>
      <c r="Y50" s="877"/>
      <c r="Z50" s="877"/>
      <c r="AA50" s="877"/>
      <c r="AB50" s="877"/>
      <c r="AC50" s="877"/>
      <c r="AD50" s="877"/>
      <c r="AE50" s="877"/>
      <c r="AF50" s="877"/>
      <c r="AG50" s="877"/>
      <c r="AH50" s="877"/>
      <c r="AI50" s="877"/>
      <c r="AJ50" s="877"/>
      <c r="AK50" s="877"/>
      <c r="AL50" s="877"/>
      <c r="AM50" s="877"/>
      <c r="AN50" s="877"/>
      <c r="AO50" s="877"/>
      <c r="AP50" s="877"/>
      <c r="AQ50" s="877"/>
      <c r="AR50" s="877"/>
      <c r="AS50" s="877"/>
      <c r="AT50" s="877"/>
      <c r="AU50" s="877"/>
      <c r="AV50" s="877"/>
      <c r="AW50" s="877"/>
      <c r="AX50" s="877"/>
      <c r="AY50" s="877"/>
      <c r="AZ50" s="877"/>
      <c r="BA50" s="877"/>
      <c r="BB50" s="877"/>
      <c r="BC50" s="876"/>
      <c r="BD50" s="876"/>
      <c r="BE50" s="876"/>
    </row>
    <row r="51" spans="1:57" ht="13.5" hidden="1" customHeight="1" x14ac:dyDescent="0.25">
      <c r="A51" s="505" t="s">
        <v>247</v>
      </c>
      <c r="B51" s="877"/>
      <c r="C51" s="877"/>
      <c r="D51" s="877"/>
      <c r="E51" s="877"/>
      <c r="F51" s="877"/>
      <c r="G51" s="877"/>
      <c r="H51" s="877"/>
      <c r="I51" s="877"/>
      <c r="J51" s="877"/>
      <c r="K51" s="877"/>
      <c r="L51" s="877"/>
      <c r="M51" s="877"/>
      <c r="N51" s="877"/>
      <c r="O51" s="877"/>
      <c r="P51" s="877"/>
      <c r="Q51" s="877"/>
      <c r="R51" s="877"/>
      <c r="S51" s="877"/>
      <c r="T51" s="877"/>
      <c r="U51" s="877"/>
      <c r="V51" s="877"/>
      <c r="W51" s="877"/>
      <c r="X51" s="877"/>
      <c r="Y51" s="877"/>
      <c r="Z51" s="877"/>
      <c r="AA51" s="877"/>
      <c r="AB51" s="877"/>
      <c r="AC51" s="877"/>
      <c r="AD51" s="877"/>
      <c r="AE51" s="877"/>
      <c r="AF51" s="877"/>
      <c r="AG51" s="877"/>
      <c r="AH51" s="877"/>
      <c r="AI51" s="877"/>
      <c r="AJ51" s="877"/>
      <c r="AK51" s="877"/>
      <c r="AL51" s="877"/>
      <c r="AM51" s="877"/>
      <c r="AN51" s="877"/>
      <c r="AO51" s="877"/>
      <c r="AP51" s="877"/>
      <c r="AQ51" s="877"/>
      <c r="AR51" s="877"/>
      <c r="AS51" s="877"/>
      <c r="AT51" s="877"/>
      <c r="AU51" s="877"/>
      <c r="AV51" s="877"/>
      <c r="AW51" s="877"/>
      <c r="AX51" s="877"/>
      <c r="AY51" s="877"/>
      <c r="AZ51" s="877"/>
      <c r="BA51" s="877"/>
      <c r="BB51" s="877"/>
      <c r="BC51" s="876"/>
      <c r="BD51" s="876"/>
      <c r="BE51" s="876"/>
    </row>
    <row r="52" spans="1:57" ht="13.5" hidden="1" customHeight="1" x14ac:dyDescent="0.25">
      <c r="A52" s="505" t="s">
        <v>248</v>
      </c>
      <c r="B52" s="877"/>
      <c r="C52" s="877"/>
      <c r="D52" s="877"/>
      <c r="E52" s="877"/>
      <c r="F52" s="877"/>
      <c r="G52" s="877"/>
      <c r="H52" s="877"/>
      <c r="I52" s="877"/>
      <c r="J52" s="877"/>
      <c r="K52" s="877"/>
      <c r="L52" s="877"/>
      <c r="M52" s="877"/>
      <c r="N52" s="877"/>
      <c r="O52" s="877"/>
      <c r="P52" s="877"/>
      <c r="Q52" s="877"/>
      <c r="R52" s="877"/>
      <c r="S52" s="877"/>
      <c r="T52" s="877"/>
      <c r="U52" s="877"/>
      <c r="V52" s="877"/>
      <c r="W52" s="877"/>
      <c r="X52" s="877"/>
      <c r="Y52" s="877"/>
      <c r="Z52" s="877"/>
      <c r="AA52" s="877"/>
      <c r="AB52" s="877"/>
      <c r="AC52" s="877"/>
      <c r="AD52" s="877"/>
      <c r="AE52" s="877"/>
      <c r="AF52" s="877"/>
      <c r="AG52" s="877"/>
      <c r="AH52" s="877"/>
      <c r="AI52" s="877"/>
      <c r="AJ52" s="877"/>
      <c r="AK52" s="877"/>
      <c r="AL52" s="877"/>
      <c r="AM52" s="877"/>
      <c r="AN52" s="877"/>
      <c r="AO52" s="877"/>
      <c r="AP52" s="877"/>
      <c r="AQ52" s="877"/>
      <c r="AR52" s="877"/>
      <c r="AS52" s="877"/>
      <c r="AT52" s="877"/>
      <c r="AU52" s="877"/>
      <c r="AV52" s="877"/>
      <c r="AW52" s="877"/>
      <c r="AX52" s="877"/>
      <c r="AY52" s="877"/>
      <c r="AZ52" s="877"/>
      <c r="BA52" s="877"/>
      <c r="BB52" s="877"/>
      <c r="BC52" s="876"/>
      <c r="BD52" s="876"/>
      <c r="BE52" s="876"/>
    </row>
    <row r="53" spans="1:57" ht="13.5" hidden="1" customHeight="1" x14ac:dyDescent="0.25">
      <c r="A53" s="506" t="s">
        <v>269</v>
      </c>
      <c r="B53" s="877"/>
      <c r="C53" s="877"/>
      <c r="D53" s="877"/>
      <c r="E53" s="877"/>
      <c r="F53" s="877"/>
      <c r="G53" s="877"/>
      <c r="H53" s="877"/>
      <c r="I53" s="877"/>
      <c r="J53" s="877"/>
      <c r="K53" s="877"/>
      <c r="L53" s="877"/>
      <c r="M53" s="877"/>
      <c r="N53" s="877"/>
      <c r="O53" s="877"/>
      <c r="P53" s="877"/>
      <c r="Q53" s="877"/>
      <c r="R53" s="877"/>
      <c r="S53" s="877"/>
      <c r="T53" s="877"/>
      <c r="U53" s="877"/>
      <c r="V53" s="877"/>
      <c r="W53" s="877"/>
      <c r="X53" s="877"/>
      <c r="Y53" s="877"/>
      <c r="Z53" s="877"/>
      <c r="AA53" s="877"/>
      <c r="AB53" s="877"/>
      <c r="AC53" s="877"/>
      <c r="AD53" s="877"/>
      <c r="AE53" s="877"/>
      <c r="AF53" s="877"/>
      <c r="AG53" s="877"/>
      <c r="AH53" s="877"/>
      <c r="AI53" s="877"/>
      <c r="AJ53" s="877"/>
      <c r="AK53" s="877"/>
      <c r="AL53" s="877"/>
      <c r="AM53" s="877"/>
      <c r="AN53" s="877"/>
      <c r="AO53" s="876"/>
      <c r="AP53" s="876"/>
      <c r="AQ53" s="877"/>
      <c r="AR53" s="877"/>
      <c r="AS53" s="877"/>
      <c r="AT53" s="877"/>
      <c r="AU53" s="877"/>
      <c r="AV53" s="877"/>
      <c r="AW53" s="877"/>
      <c r="AX53" s="877"/>
      <c r="AY53" s="877"/>
      <c r="AZ53" s="877"/>
      <c r="BA53" s="877"/>
      <c r="BB53" s="877"/>
      <c r="BC53" s="876"/>
      <c r="BD53" s="876"/>
      <c r="BE53" s="876"/>
    </row>
  </sheetData>
  <mergeCells count="649">
    <mergeCell ref="A1:Q1"/>
    <mergeCell ref="A2:A4"/>
    <mergeCell ref="B2:E2"/>
    <mergeCell ref="F2:F3"/>
    <mergeCell ref="G2:I2"/>
    <mergeCell ref="J2:J3"/>
    <mergeCell ref="K2:M2"/>
    <mergeCell ref="O2:R2"/>
    <mergeCell ref="B10:BA10"/>
    <mergeCell ref="B8:BA8"/>
    <mergeCell ref="B6:BA6"/>
    <mergeCell ref="AT2:AV2"/>
    <mergeCell ref="AW2:AW3"/>
    <mergeCell ref="AX2:BA2"/>
    <mergeCell ref="AF2:AF3"/>
    <mergeCell ref="AG2:AI2"/>
    <mergeCell ref="AJ2:AJ3"/>
    <mergeCell ref="AK2:AN2"/>
    <mergeCell ref="AO2:AR2"/>
    <mergeCell ref="AS2:AS3"/>
    <mergeCell ref="S2:S3"/>
    <mergeCell ref="T2:V2"/>
    <mergeCell ref="W2:W3"/>
    <mergeCell ref="X2:Z2"/>
    <mergeCell ref="AA2:AA3"/>
    <mergeCell ref="AB2:AE2"/>
    <mergeCell ref="H15:Q15"/>
    <mergeCell ref="Z15:AP15"/>
    <mergeCell ref="AS15:BF15"/>
    <mergeCell ref="H17:Q17"/>
    <mergeCell ref="Z17:AP17"/>
    <mergeCell ref="AS17:BB17"/>
    <mergeCell ref="A13:F13"/>
    <mergeCell ref="H13:V13"/>
    <mergeCell ref="Z13:AF13"/>
    <mergeCell ref="AS13:BL13"/>
    <mergeCell ref="A19:BA19"/>
    <mergeCell ref="A20:BL20"/>
    <mergeCell ref="A21:A24"/>
    <mergeCell ref="B21:S22"/>
    <mergeCell ref="T21:AB22"/>
    <mergeCell ref="AC21:AW21"/>
    <mergeCell ref="AX21:BC21"/>
    <mergeCell ref="BD21:BF23"/>
    <mergeCell ref="BG21:BI23"/>
    <mergeCell ref="BJ21:BL24"/>
    <mergeCell ref="AC22:AI22"/>
    <mergeCell ref="AJ22:AP22"/>
    <mergeCell ref="AQ22:AW22"/>
    <mergeCell ref="AX22:AZ23"/>
    <mergeCell ref="BA22:BC23"/>
    <mergeCell ref="B23:G23"/>
    <mergeCell ref="H23:M23"/>
    <mergeCell ref="N23:S23"/>
    <mergeCell ref="T23:V23"/>
    <mergeCell ref="W23:Y23"/>
    <mergeCell ref="AO23:AP23"/>
    <mergeCell ref="AQ23:AS23"/>
    <mergeCell ref="AT23:AU23"/>
    <mergeCell ref="AV23:AW23"/>
    <mergeCell ref="B24:D24"/>
    <mergeCell ref="E24:G24"/>
    <mergeCell ref="H24:J24"/>
    <mergeCell ref="K24:M24"/>
    <mergeCell ref="N24:P24"/>
    <mergeCell ref="Q24:S24"/>
    <mergeCell ref="Z23:AB23"/>
    <mergeCell ref="AC23:AE23"/>
    <mergeCell ref="AF23:AG23"/>
    <mergeCell ref="AH23:AI23"/>
    <mergeCell ref="AJ23:AL23"/>
    <mergeCell ref="AM23:AN23"/>
    <mergeCell ref="AX24:AZ24"/>
    <mergeCell ref="BA24:BC24"/>
    <mergeCell ref="BD24:BF24"/>
    <mergeCell ref="BG24:BI24"/>
    <mergeCell ref="B25:D25"/>
    <mergeCell ref="E25:G25"/>
    <mergeCell ref="H25:J25"/>
    <mergeCell ref="K25:M25"/>
    <mergeCell ref="N25:P25"/>
    <mergeCell ref="Q25:S25"/>
    <mergeCell ref="AJ24:AL24"/>
    <mergeCell ref="AM24:AN24"/>
    <mergeCell ref="AO24:AP24"/>
    <mergeCell ref="AQ24:AS24"/>
    <mergeCell ref="AT24:AU24"/>
    <mergeCell ref="AV24:AW24"/>
    <mergeCell ref="T24:V24"/>
    <mergeCell ref="W24:Y24"/>
    <mergeCell ref="Z24:AB24"/>
    <mergeCell ref="AC24:AE24"/>
    <mergeCell ref="AF24:AG24"/>
    <mergeCell ref="B26:D26"/>
    <mergeCell ref="E26:G26"/>
    <mergeCell ref="H26:J26"/>
    <mergeCell ref="K26:M26"/>
    <mergeCell ref="N26:P26"/>
    <mergeCell ref="AJ25:AL25"/>
    <mergeCell ref="AM25:AN25"/>
    <mergeCell ref="AO25:AP25"/>
    <mergeCell ref="AQ25:AS25"/>
    <mergeCell ref="T25:V25"/>
    <mergeCell ref="W25:Y25"/>
    <mergeCell ref="Z25:AB25"/>
    <mergeCell ref="AC25:AE25"/>
    <mergeCell ref="AF25:AG25"/>
    <mergeCell ref="AH25:AI25"/>
    <mergeCell ref="Q26:S26"/>
    <mergeCell ref="T26:V26"/>
    <mergeCell ref="W26:Y26"/>
    <mergeCell ref="Z26:AB26"/>
    <mergeCell ref="AC26:AE26"/>
    <mergeCell ref="AF26:AG26"/>
    <mergeCell ref="BD25:BF25"/>
    <mergeCell ref="AV26:AW26"/>
    <mergeCell ref="AX26:AZ26"/>
    <mergeCell ref="BA26:BC26"/>
    <mergeCell ref="BD26:BF26"/>
    <mergeCell ref="AH24:AI24"/>
    <mergeCell ref="BG25:BI25"/>
    <mergeCell ref="BJ26:BL26"/>
    <mergeCell ref="AH26:AI26"/>
    <mergeCell ref="AJ26:AL26"/>
    <mergeCell ref="AM26:AN26"/>
    <mergeCell ref="AO26:AP26"/>
    <mergeCell ref="AQ26:AS26"/>
    <mergeCell ref="AT26:AU26"/>
    <mergeCell ref="BG26:BI26"/>
    <mergeCell ref="BJ25:BL25"/>
    <mergeCell ref="AT25:AU25"/>
    <mergeCell ref="AV25:AW25"/>
    <mergeCell ref="AX25:AZ25"/>
    <mergeCell ref="BA25:BC25"/>
    <mergeCell ref="BG27:BI27"/>
    <mergeCell ref="BJ27:BL27"/>
    <mergeCell ref="AT27:AU27"/>
    <mergeCell ref="AV27:AW27"/>
    <mergeCell ref="E27:G27"/>
    <mergeCell ref="H27:J27"/>
    <mergeCell ref="K27:M27"/>
    <mergeCell ref="N27:P27"/>
    <mergeCell ref="Q28:S28"/>
    <mergeCell ref="T28:V28"/>
    <mergeCell ref="W28:Y28"/>
    <mergeCell ref="Z28:AB28"/>
    <mergeCell ref="BJ28:BL28"/>
    <mergeCell ref="BG28:BI28"/>
    <mergeCell ref="AX27:AZ27"/>
    <mergeCell ref="BA27:BC27"/>
    <mergeCell ref="BD27:BF27"/>
    <mergeCell ref="Q27:S27"/>
    <mergeCell ref="AV28:AW28"/>
    <mergeCell ref="AX28:AZ28"/>
    <mergeCell ref="BA28:BC28"/>
    <mergeCell ref="BD28:BF28"/>
    <mergeCell ref="AT28:AU28"/>
    <mergeCell ref="B28:D28"/>
    <mergeCell ref="E28:G28"/>
    <mergeCell ref="H28:J28"/>
    <mergeCell ref="K28:M28"/>
    <mergeCell ref="N28:P28"/>
    <mergeCell ref="AJ27:AL27"/>
    <mergeCell ref="AM27:AN27"/>
    <mergeCell ref="AO27:AP27"/>
    <mergeCell ref="AQ27:AS27"/>
    <mergeCell ref="T27:V27"/>
    <mergeCell ref="W27:Y27"/>
    <mergeCell ref="Z27:AB27"/>
    <mergeCell ref="AC27:AE27"/>
    <mergeCell ref="AF27:AG27"/>
    <mergeCell ref="AH27:AI27"/>
    <mergeCell ref="B27:D27"/>
    <mergeCell ref="AH28:AI28"/>
    <mergeCell ref="AJ28:AL28"/>
    <mergeCell ref="AM28:AN28"/>
    <mergeCell ref="AO28:AP28"/>
    <mergeCell ref="AQ28:AS28"/>
    <mergeCell ref="AC28:AE28"/>
    <mergeCell ref="AF28:AG28"/>
    <mergeCell ref="BG29:BI29"/>
    <mergeCell ref="BJ29:BL29"/>
    <mergeCell ref="AT29:AU29"/>
    <mergeCell ref="AV29:AW29"/>
    <mergeCell ref="E29:G29"/>
    <mergeCell ref="H29:J29"/>
    <mergeCell ref="K29:M29"/>
    <mergeCell ref="N29:P29"/>
    <mergeCell ref="Q30:S30"/>
    <mergeCell ref="T30:V30"/>
    <mergeCell ref="W30:Y30"/>
    <mergeCell ref="Z30:AB30"/>
    <mergeCell ref="AX29:AZ29"/>
    <mergeCell ref="BA29:BC29"/>
    <mergeCell ref="BD29:BF29"/>
    <mergeCell ref="Q29:S29"/>
    <mergeCell ref="AV30:AW30"/>
    <mergeCell ref="AX30:AZ30"/>
    <mergeCell ref="BA30:BC30"/>
    <mergeCell ref="BD30:BF30"/>
    <mergeCell ref="BJ30:BL30"/>
    <mergeCell ref="AT30:AU30"/>
    <mergeCell ref="BG30:BI30"/>
    <mergeCell ref="B30:D30"/>
    <mergeCell ref="E30:G30"/>
    <mergeCell ref="H30:J30"/>
    <mergeCell ref="K30:M30"/>
    <mergeCell ref="N30:P30"/>
    <mergeCell ref="AJ29:AL29"/>
    <mergeCell ref="AM29:AN29"/>
    <mergeCell ref="AO29:AP29"/>
    <mergeCell ref="AQ29:AS29"/>
    <mergeCell ref="T29:V29"/>
    <mergeCell ref="W29:Y29"/>
    <mergeCell ref="Z29:AB29"/>
    <mergeCell ref="AC29:AE29"/>
    <mergeCell ref="AF29:AG29"/>
    <mergeCell ref="AH29:AI29"/>
    <mergeCell ref="B29:D29"/>
    <mergeCell ref="AH30:AI30"/>
    <mergeCell ref="AJ30:AL30"/>
    <mergeCell ref="AM30:AN30"/>
    <mergeCell ref="AO30:AP30"/>
    <mergeCell ref="AQ30:AS30"/>
    <mergeCell ref="AC30:AE30"/>
    <mergeCell ref="AF30:AG30"/>
    <mergeCell ref="BG31:BI31"/>
    <mergeCell ref="BJ31:BL31"/>
    <mergeCell ref="AT31:AU31"/>
    <mergeCell ref="AV31:AW31"/>
    <mergeCell ref="E31:G31"/>
    <mergeCell ref="H31:J31"/>
    <mergeCell ref="K31:M31"/>
    <mergeCell ref="N31:P31"/>
    <mergeCell ref="Q32:S32"/>
    <mergeCell ref="T32:V32"/>
    <mergeCell ref="W32:Y32"/>
    <mergeCell ref="Z32:AB32"/>
    <mergeCell ref="AX31:AZ31"/>
    <mergeCell ref="BA31:BC31"/>
    <mergeCell ref="BD31:BF31"/>
    <mergeCell ref="Q31:S31"/>
    <mergeCell ref="AV32:AW32"/>
    <mergeCell ref="AX32:AZ32"/>
    <mergeCell ref="BA32:BC32"/>
    <mergeCell ref="BD32:BF32"/>
    <mergeCell ref="BJ32:BL32"/>
    <mergeCell ref="AT32:AU32"/>
    <mergeCell ref="BG32:BI32"/>
    <mergeCell ref="B32:D32"/>
    <mergeCell ref="E32:G32"/>
    <mergeCell ref="H32:J32"/>
    <mergeCell ref="K32:M32"/>
    <mergeCell ref="N32:P32"/>
    <mergeCell ref="AJ31:AL31"/>
    <mergeCell ref="AM31:AN31"/>
    <mergeCell ref="AO31:AP31"/>
    <mergeCell ref="AQ31:AS31"/>
    <mergeCell ref="T31:V31"/>
    <mergeCell ref="W31:Y31"/>
    <mergeCell ref="Z31:AB31"/>
    <mergeCell ref="AC31:AE31"/>
    <mergeCell ref="AF31:AG31"/>
    <mergeCell ref="AH31:AI31"/>
    <mergeCell ref="B31:D31"/>
    <mergeCell ref="AH32:AI32"/>
    <mergeCell ref="AJ32:AL32"/>
    <mergeCell ref="AM32:AN32"/>
    <mergeCell ref="AO32:AP32"/>
    <mergeCell ref="AQ32:AS32"/>
    <mergeCell ref="AC32:AE32"/>
    <mergeCell ref="AF32:AG32"/>
    <mergeCell ref="BG33:BI33"/>
    <mergeCell ref="BJ33:BL33"/>
    <mergeCell ref="AT33:AU33"/>
    <mergeCell ref="AV33:AW33"/>
    <mergeCell ref="E33:G33"/>
    <mergeCell ref="H33:J33"/>
    <mergeCell ref="K33:M33"/>
    <mergeCell ref="N33:P33"/>
    <mergeCell ref="Q34:S34"/>
    <mergeCell ref="T34:V34"/>
    <mergeCell ref="W34:Y34"/>
    <mergeCell ref="Z34:AB34"/>
    <mergeCell ref="AX33:AZ33"/>
    <mergeCell ref="BA33:BC33"/>
    <mergeCell ref="BD33:BF33"/>
    <mergeCell ref="Q33:S33"/>
    <mergeCell ref="AV34:AW34"/>
    <mergeCell ref="AX34:AZ34"/>
    <mergeCell ref="BA34:BC34"/>
    <mergeCell ref="BD34:BF34"/>
    <mergeCell ref="BJ34:BL34"/>
    <mergeCell ref="AT34:AU34"/>
    <mergeCell ref="BG34:BI34"/>
    <mergeCell ref="B34:D34"/>
    <mergeCell ref="E34:G34"/>
    <mergeCell ref="H34:J34"/>
    <mergeCell ref="K34:M34"/>
    <mergeCell ref="N34:P34"/>
    <mergeCell ref="AJ33:AL33"/>
    <mergeCell ref="AM33:AN33"/>
    <mergeCell ref="AO33:AP33"/>
    <mergeCell ref="AQ33:AS33"/>
    <mergeCell ref="T33:V33"/>
    <mergeCell ref="W33:Y33"/>
    <mergeCell ref="Z33:AB33"/>
    <mergeCell ref="AC33:AE33"/>
    <mergeCell ref="AF33:AG33"/>
    <mergeCell ref="AH33:AI33"/>
    <mergeCell ref="B33:D33"/>
    <mergeCell ref="AH34:AI34"/>
    <mergeCell ref="AJ34:AL34"/>
    <mergeCell ref="AM34:AN34"/>
    <mergeCell ref="AO34:AP34"/>
    <mergeCell ref="AQ34:AS34"/>
    <mergeCell ref="AC34:AE34"/>
    <mergeCell ref="AF34:AG34"/>
    <mergeCell ref="BG35:BI35"/>
    <mergeCell ref="BJ35:BL35"/>
    <mergeCell ref="AT35:AU35"/>
    <mergeCell ref="AV35:AW35"/>
    <mergeCell ref="E35:G35"/>
    <mergeCell ref="H35:J35"/>
    <mergeCell ref="K35:M35"/>
    <mergeCell ref="N35:P35"/>
    <mergeCell ref="Q36:S36"/>
    <mergeCell ref="T36:V36"/>
    <mergeCell ref="W36:Y36"/>
    <mergeCell ref="Z36:AB36"/>
    <mergeCell ref="AX35:AZ35"/>
    <mergeCell ref="BA35:BC35"/>
    <mergeCell ref="BD35:BF35"/>
    <mergeCell ref="Q35:S35"/>
    <mergeCell ref="AV36:AW36"/>
    <mergeCell ref="AX36:AZ36"/>
    <mergeCell ref="BA36:BC36"/>
    <mergeCell ref="BD36:BF36"/>
    <mergeCell ref="BG36:BI36"/>
    <mergeCell ref="BJ36:BL36"/>
    <mergeCell ref="AT36:AU36"/>
    <mergeCell ref="B36:D36"/>
    <mergeCell ref="E36:G36"/>
    <mergeCell ref="H36:J36"/>
    <mergeCell ref="K36:M36"/>
    <mergeCell ref="N36:P36"/>
    <mergeCell ref="AJ35:AL35"/>
    <mergeCell ref="AM35:AN35"/>
    <mergeCell ref="AO35:AP35"/>
    <mergeCell ref="AQ35:AS35"/>
    <mergeCell ref="T35:V35"/>
    <mergeCell ref="W35:Y35"/>
    <mergeCell ref="Z35:AB35"/>
    <mergeCell ref="AC35:AE35"/>
    <mergeCell ref="AF35:AG35"/>
    <mergeCell ref="AH35:AI35"/>
    <mergeCell ref="B35:D35"/>
    <mergeCell ref="AH36:AI36"/>
    <mergeCell ref="AJ36:AL36"/>
    <mergeCell ref="AM36:AN36"/>
    <mergeCell ref="AO36:AP36"/>
    <mergeCell ref="AQ36:AS36"/>
    <mergeCell ref="A37:BE37"/>
    <mergeCell ref="BF37:BL37"/>
    <mergeCell ref="AC36:AE36"/>
    <mergeCell ref="AF36:AG36"/>
    <mergeCell ref="A38:A41"/>
    <mergeCell ref="B38:S39"/>
    <mergeCell ref="T38:AB39"/>
    <mergeCell ref="AC38:AP38"/>
    <mergeCell ref="AQ38:AV38"/>
    <mergeCell ref="AW38:AY40"/>
    <mergeCell ref="AZ38:BB40"/>
    <mergeCell ref="BC38:BE41"/>
    <mergeCell ref="AO40:AP40"/>
    <mergeCell ref="AC39:AI39"/>
    <mergeCell ref="AJ39:AP39"/>
    <mergeCell ref="AQ39:AS40"/>
    <mergeCell ref="AT39:AV40"/>
    <mergeCell ref="B40:G40"/>
    <mergeCell ref="H40:M40"/>
    <mergeCell ref="N40:S40"/>
    <mergeCell ref="T40:V40"/>
    <mergeCell ref="W40:Y40"/>
    <mergeCell ref="Z40:AB40"/>
    <mergeCell ref="H41:J41"/>
    <mergeCell ref="AC40:AE40"/>
    <mergeCell ref="AT42:AV42"/>
    <mergeCell ref="AW42:AY42"/>
    <mergeCell ref="AZ42:BB42"/>
    <mergeCell ref="BC42:BE42"/>
    <mergeCell ref="AM42:AN42"/>
    <mergeCell ref="AO42:AP42"/>
    <mergeCell ref="AF40:AG40"/>
    <mergeCell ref="AH40:AI40"/>
    <mergeCell ref="AJ40:AL40"/>
    <mergeCell ref="AM40:AN40"/>
    <mergeCell ref="AZ41:BB41"/>
    <mergeCell ref="AJ41:AL41"/>
    <mergeCell ref="AM41:AN41"/>
    <mergeCell ref="AO41:AP41"/>
    <mergeCell ref="AQ41:AS41"/>
    <mergeCell ref="AT41:AV41"/>
    <mergeCell ref="AW41:AY41"/>
    <mergeCell ref="AC42:AE42"/>
    <mergeCell ref="AF42:AG42"/>
    <mergeCell ref="AH42:AI42"/>
    <mergeCell ref="AJ42:AL42"/>
    <mergeCell ref="AF41:AG41"/>
    <mergeCell ref="AH41:AI41"/>
    <mergeCell ref="B41:D41"/>
    <mergeCell ref="E41:G41"/>
    <mergeCell ref="AQ42:AS42"/>
    <mergeCell ref="B42:D42"/>
    <mergeCell ref="E42:G42"/>
    <mergeCell ref="H42:J42"/>
    <mergeCell ref="K42:M42"/>
    <mergeCell ref="N42:P42"/>
    <mergeCell ref="Q42:S42"/>
    <mergeCell ref="T42:V42"/>
    <mergeCell ref="W42:Y42"/>
    <mergeCell ref="Z42:AB42"/>
    <mergeCell ref="T41:V41"/>
    <mergeCell ref="W41:Y41"/>
    <mergeCell ref="Z41:AB41"/>
    <mergeCell ref="AC41:AE41"/>
    <mergeCell ref="K41:M41"/>
    <mergeCell ref="N41:P41"/>
    <mergeCell ref="Q41:S41"/>
    <mergeCell ref="AZ43:BB43"/>
    <mergeCell ref="BC43:BE43"/>
    <mergeCell ref="B44:D44"/>
    <mergeCell ref="E44:G44"/>
    <mergeCell ref="H44:J44"/>
    <mergeCell ref="K44:M44"/>
    <mergeCell ref="N44:P44"/>
    <mergeCell ref="Q44:S44"/>
    <mergeCell ref="T44:V44"/>
    <mergeCell ref="AH43:AI43"/>
    <mergeCell ref="AJ43:AL43"/>
    <mergeCell ref="AM43:AN43"/>
    <mergeCell ref="AO43:AP43"/>
    <mergeCell ref="AQ43:AS43"/>
    <mergeCell ref="AT43:AV43"/>
    <mergeCell ref="Q43:S43"/>
    <mergeCell ref="T43:V43"/>
    <mergeCell ref="W43:Y43"/>
    <mergeCell ref="Z43:AB43"/>
    <mergeCell ref="AC43:AE43"/>
    <mergeCell ref="AF43:AG43"/>
    <mergeCell ref="BC44:BE44"/>
    <mergeCell ref="AM44:AN44"/>
    <mergeCell ref="B43:D43"/>
    <mergeCell ref="Q45:S45"/>
    <mergeCell ref="T45:V45"/>
    <mergeCell ref="W45:Y45"/>
    <mergeCell ref="Z45:AB45"/>
    <mergeCell ref="AW43:AY43"/>
    <mergeCell ref="E43:G43"/>
    <mergeCell ref="H43:J43"/>
    <mergeCell ref="K43:M43"/>
    <mergeCell ref="N43:P43"/>
    <mergeCell ref="AO44:AP44"/>
    <mergeCell ref="AQ44:AS44"/>
    <mergeCell ref="AT44:AV44"/>
    <mergeCell ref="AW44:AY44"/>
    <mergeCell ref="AZ44:BB44"/>
    <mergeCell ref="W44:Y44"/>
    <mergeCell ref="Z44:AB44"/>
    <mergeCell ref="AC44:AE44"/>
    <mergeCell ref="AF44:AG44"/>
    <mergeCell ref="AH44:AI44"/>
    <mergeCell ref="AJ44:AL44"/>
    <mergeCell ref="AQ45:AS45"/>
    <mergeCell ref="AT45:AV45"/>
    <mergeCell ref="AW45:AY45"/>
    <mergeCell ref="AZ45:BB45"/>
    <mergeCell ref="BC45:BE45"/>
    <mergeCell ref="B46:D46"/>
    <mergeCell ref="E46:G46"/>
    <mergeCell ref="H46:J46"/>
    <mergeCell ref="K46:M46"/>
    <mergeCell ref="N46:P46"/>
    <mergeCell ref="AC45:AE45"/>
    <mergeCell ref="AF45:AG45"/>
    <mergeCell ref="AH45:AI45"/>
    <mergeCell ref="AJ45:AL45"/>
    <mergeCell ref="AM45:AN45"/>
    <mergeCell ref="AO45:AP45"/>
    <mergeCell ref="AW46:AY46"/>
    <mergeCell ref="AZ46:BB46"/>
    <mergeCell ref="BC46:BE46"/>
    <mergeCell ref="AM46:AN46"/>
    <mergeCell ref="AO46:AP46"/>
    <mergeCell ref="AQ46:AS46"/>
    <mergeCell ref="AT46:AV46"/>
    <mergeCell ref="B45:D45"/>
    <mergeCell ref="E45:G45"/>
    <mergeCell ref="H45:J45"/>
    <mergeCell ref="K45:M45"/>
    <mergeCell ref="N45:P45"/>
    <mergeCell ref="B47:D47"/>
    <mergeCell ref="E47:G47"/>
    <mergeCell ref="H47:J47"/>
    <mergeCell ref="K47:M47"/>
    <mergeCell ref="N47:P47"/>
    <mergeCell ref="Q47:S47"/>
    <mergeCell ref="T47:V47"/>
    <mergeCell ref="AH46:AI46"/>
    <mergeCell ref="AJ46:AL46"/>
    <mergeCell ref="Q46:S46"/>
    <mergeCell ref="T46:V46"/>
    <mergeCell ref="W46:Y46"/>
    <mergeCell ref="Z46:AB46"/>
    <mergeCell ref="AC46:AE46"/>
    <mergeCell ref="AF46:AG46"/>
    <mergeCell ref="BC47:BE47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M47:AN47"/>
    <mergeCell ref="AO47:AP47"/>
    <mergeCell ref="AQ47:AS47"/>
    <mergeCell ref="AT47:AV47"/>
    <mergeCell ref="AW47:AY47"/>
    <mergeCell ref="AZ47:BB47"/>
    <mergeCell ref="W47:Y47"/>
    <mergeCell ref="Z47:AB47"/>
    <mergeCell ref="AC47:AE47"/>
    <mergeCell ref="AF47:AG47"/>
    <mergeCell ref="AH47:AI47"/>
    <mergeCell ref="AJ47:AL47"/>
    <mergeCell ref="AQ48:AS48"/>
    <mergeCell ref="AT48:AV48"/>
    <mergeCell ref="AW48:AY48"/>
    <mergeCell ref="AZ48:BB48"/>
    <mergeCell ref="BC48:BE48"/>
    <mergeCell ref="B49:D49"/>
    <mergeCell ref="E49:G49"/>
    <mergeCell ref="H49:J49"/>
    <mergeCell ref="K49:M49"/>
    <mergeCell ref="N49:P49"/>
    <mergeCell ref="AC48:AE48"/>
    <mergeCell ref="AF48:AG48"/>
    <mergeCell ref="AH48:AI48"/>
    <mergeCell ref="AJ48:AL48"/>
    <mergeCell ref="AM48:AN48"/>
    <mergeCell ref="AO48:AP48"/>
    <mergeCell ref="AW49:AY49"/>
    <mergeCell ref="AZ49:BB49"/>
    <mergeCell ref="BC49:BE49"/>
    <mergeCell ref="AM49:AN49"/>
    <mergeCell ref="AO49:AP49"/>
    <mergeCell ref="AQ49:AS49"/>
    <mergeCell ref="AT49:AV49"/>
    <mergeCell ref="B50:D50"/>
    <mergeCell ref="E50:G50"/>
    <mergeCell ref="H50:J50"/>
    <mergeCell ref="K50:M50"/>
    <mergeCell ref="N50:P50"/>
    <mergeCell ref="Q50:S50"/>
    <mergeCell ref="T50:V50"/>
    <mergeCell ref="AH49:AI49"/>
    <mergeCell ref="AJ49:AL49"/>
    <mergeCell ref="Q49:S49"/>
    <mergeCell ref="T49:V49"/>
    <mergeCell ref="W49:Y49"/>
    <mergeCell ref="Z49:AB49"/>
    <mergeCell ref="AC49:AE49"/>
    <mergeCell ref="AF49:AG49"/>
    <mergeCell ref="BC50:BE50"/>
    <mergeCell ref="B51:D51"/>
    <mergeCell ref="E51:G51"/>
    <mergeCell ref="H51:J51"/>
    <mergeCell ref="K51:M51"/>
    <mergeCell ref="N51:P51"/>
    <mergeCell ref="Q51:S51"/>
    <mergeCell ref="T51:V51"/>
    <mergeCell ref="W51:Y51"/>
    <mergeCell ref="Z51:AB51"/>
    <mergeCell ref="AM50:AN50"/>
    <mergeCell ref="AO50:AP50"/>
    <mergeCell ref="AQ50:AS50"/>
    <mergeCell ref="AT50:AV50"/>
    <mergeCell ref="AW50:AY50"/>
    <mergeCell ref="AZ50:BB50"/>
    <mergeCell ref="W50:Y50"/>
    <mergeCell ref="Z50:AB50"/>
    <mergeCell ref="AC50:AE50"/>
    <mergeCell ref="AF50:AG50"/>
    <mergeCell ref="AH50:AI50"/>
    <mergeCell ref="AJ50:AL50"/>
    <mergeCell ref="AQ51:AS51"/>
    <mergeCell ref="AT51:AV51"/>
    <mergeCell ref="AW51:AY51"/>
    <mergeCell ref="AZ51:BB51"/>
    <mergeCell ref="BC51:BE51"/>
    <mergeCell ref="B52:D52"/>
    <mergeCell ref="E52:G52"/>
    <mergeCell ref="H52:J52"/>
    <mergeCell ref="K52:M52"/>
    <mergeCell ref="N52:P52"/>
    <mergeCell ref="AC51:AE51"/>
    <mergeCell ref="AF51:AG51"/>
    <mergeCell ref="AH51:AI51"/>
    <mergeCell ref="AJ51:AL51"/>
    <mergeCell ref="AM51:AN51"/>
    <mergeCell ref="AO51:AP51"/>
    <mergeCell ref="AW52:AY52"/>
    <mergeCell ref="AZ52:BB52"/>
    <mergeCell ref="BC52:BE52"/>
    <mergeCell ref="AM52:AN52"/>
    <mergeCell ref="AO52:AP52"/>
    <mergeCell ref="AQ52:AS52"/>
    <mergeCell ref="AT52:AV52"/>
    <mergeCell ref="B53:D53"/>
    <mergeCell ref="E53:G53"/>
    <mergeCell ref="H53:J53"/>
    <mergeCell ref="K53:M53"/>
    <mergeCell ref="N53:P53"/>
    <mergeCell ref="Q53:S53"/>
    <mergeCell ref="T53:V53"/>
    <mergeCell ref="AH52:AI52"/>
    <mergeCell ref="AJ52:AL52"/>
    <mergeCell ref="Q52:S52"/>
    <mergeCell ref="T52:V52"/>
    <mergeCell ref="W52:Y52"/>
    <mergeCell ref="Z52:AB52"/>
    <mergeCell ref="AC52:AE52"/>
    <mergeCell ref="AF52:AG52"/>
    <mergeCell ref="BC53:BE53"/>
    <mergeCell ref="AM53:AN53"/>
    <mergeCell ref="AO53:AP53"/>
    <mergeCell ref="AQ53:AS53"/>
    <mergeCell ref="AT53:AV53"/>
    <mergeCell ref="AW53:AY53"/>
    <mergeCell ref="AZ53:BB53"/>
    <mergeCell ref="W53:Y53"/>
    <mergeCell ref="Z53:AB53"/>
    <mergeCell ref="AC53:AE53"/>
    <mergeCell ref="AF53:AG53"/>
    <mergeCell ref="AH53:AI53"/>
    <mergeCell ref="AJ53:AL53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N83"/>
  <sheetViews>
    <sheetView showGridLines="0" view="pageBreakPreview" zoomScale="120" zoomScaleNormal="100" zoomScaleSheetLayoutView="120" workbookViewId="0">
      <selection activeCell="BJ21" sqref="BJ21"/>
    </sheetView>
  </sheetViews>
  <sheetFormatPr defaultColWidth="12.5703125" defaultRowHeight="13.5" customHeight="1" x14ac:dyDescent="0.25"/>
  <cols>
    <col min="1" max="1" width="3.85546875" style="496" customWidth="1"/>
    <col min="2" max="2" width="2.85546875" style="496" customWidth="1"/>
    <col min="3" max="3" width="5.140625" style="496" customWidth="1"/>
    <col min="4" max="47" width="2.85546875" style="496" customWidth="1"/>
    <col min="48" max="48" width="3.7109375" style="496" customWidth="1"/>
    <col min="49" max="49" width="4" style="496" customWidth="1"/>
    <col min="50" max="53" width="2.85546875" style="496" customWidth="1"/>
    <col min="54" max="54" width="5.28515625" style="496" customWidth="1"/>
    <col min="55" max="64" width="2.85546875" style="496" customWidth="1"/>
    <col min="65" max="66" width="12.5703125" style="496"/>
    <col min="67" max="256" width="12.5703125" style="494"/>
    <col min="257" max="257" width="5.5703125" style="494" customWidth="1"/>
    <col min="258" max="320" width="2.85546875" style="494" customWidth="1"/>
    <col min="321" max="512" width="12.5703125" style="494"/>
    <col min="513" max="513" width="5.5703125" style="494" customWidth="1"/>
    <col min="514" max="576" width="2.85546875" style="494" customWidth="1"/>
    <col min="577" max="768" width="12.5703125" style="494"/>
    <col min="769" max="769" width="5.5703125" style="494" customWidth="1"/>
    <col min="770" max="832" width="2.85546875" style="494" customWidth="1"/>
    <col min="833" max="1024" width="12.5703125" style="494"/>
    <col min="1025" max="1025" width="5.5703125" style="494" customWidth="1"/>
    <col min="1026" max="1088" width="2.85546875" style="494" customWidth="1"/>
    <col min="1089" max="1280" width="12.5703125" style="494"/>
    <col min="1281" max="1281" width="5.5703125" style="494" customWidth="1"/>
    <col min="1282" max="1344" width="2.85546875" style="494" customWidth="1"/>
    <col min="1345" max="1536" width="12.5703125" style="494"/>
    <col min="1537" max="1537" width="5.5703125" style="494" customWidth="1"/>
    <col min="1538" max="1600" width="2.85546875" style="494" customWidth="1"/>
    <col min="1601" max="1792" width="12.5703125" style="494"/>
    <col min="1793" max="1793" width="5.5703125" style="494" customWidth="1"/>
    <col min="1794" max="1856" width="2.85546875" style="494" customWidth="1"/>
    <col min="1857" max="2048" width="12.5703125" style="494"/>
    <col min="2049" max="2049" width="5.5703125" style="494" customWidth="1"/>
    <col min="2050" max="2112" width="2.85546875" style="494" customWidth="1"/>
    <col min="2113" max="2304" width="12.5703125" style="494"/>
    <col min="2305" max="2305" width="5.5703125" style="494" customWidth="1"/>
    <col min="2306" max="2368" width="2.85546875" style="494" customWidth="1"/>
    <col min="2369" max="2560" width="12.5703125" style="494"/>
    <col min="2561" max="2561" width="5.5703125" style="494" customWidth="1"/>
    <col min="2562" max="2624" width="2.85546875" style="494" customWidth="1"/>
    <col min="2625" max="2816" width="12.5703125" style="494"/>
    <col min="2817" max="2817" width="5.5703125" style="494" customWidth="1"/>
    <col min="2818" max="2880" width="2.85546875" style="494" customWidth="1"/>
    <col min="2881" max="3072" width="12.5703125" style="494"/>
    <col min="3073" max="3073" width="5.5703125" style="494" customWidth="1"/>
    <col min="3074" max="3136" width="2.85546875" style="494" customWidth="1"/>
    <col min="3137" max="3328" width="12.5703125" style="494"/>
    <col min="3329" max="3329" width="5.5703125" style="494" customWidth="1"/>
    <col min="3330" max="3392" width="2.85546875" style="494" customWidth="1"/>
    <col min="3393" max="3584" width="12.5703125" style="494"/>
    <col min="3585" max="3585" width="5.5703125" style="494" customWidth="1"/>
    <col min="3586" max="3648" width="2.85546875" style="494" customWidth="1"/>
    <col min="3649" max="3840" width="12.5703125" style="494"/>
    <col min="3841" max="3841" width="5.5703125" style="494" customWidth="1"/>
    <col min="3842" max="3904" width="2.85546875" style="494" customWidth="1"/>
    <col min="3905" max="4096" width="12.5703125" style="494"/>
    <col min="4097" max="4097" width="5.5703125" style="494" customWidth="1"/>
    <col min="4098" max="4160" width="2.85546875" style="494" customWidth="1"/>
    <col min="4161" max="4352" width="12.5703125" style="494"/>
    <col min="4353" max="4353" width="5.5703125" style="494" customWidth="1"/>
    <col min="4354" max="4416" width="2.85546875" style="494" customWidth="1"/>
    <col min="4417" max="4608" width="12.5703125" style="494"/>
    <col min="4609" max="4609" width="5.5703125" style="494" customWidth="1"/>
    <col min="4610" max="4672" width="2.85546875" style="494" customWidth="1"/>
    <col min="4673" max="4864" width="12.5703125" style="494"/>
    <col min="4865" max="4865" width="5.5703125" style="494" customWidth="1"/>
    <col min="4866" max="4928" width="2.85546875" style="494" customWidth="1"/>
    <col min="4929" max="5120" width="12.5703125" style="494"/>
    <col min="5121" max="5121" width="5.5703125" style="494" customWidth="1"/>
    <col min="5122" max="5184" width="2.85546875" style="494" customWidth="1"/>
    <col min="5185" max="5376" width="12.5703125" style="494"/>
    <col min="5377" max="5377" width="5.5703125" style="494" customWidth="1"/>
    <col min="5378" max="5440" width="2.85546875" style="494" customWidth="1"/>
    <col min="5441" max="5632" width="12.5703125" style="494"/>
    <col min="5633" max="5633" width="5.5703125" style="494" customWidth="1"/>
    <col min="5634" max="5696" width="2.85546875" style="494" customWidth="1"/>
    <col min="5697" max="5888" width="12.5703125" style="494"/>
    <col min="5889" max="5889" width="5.5703125" style="494" customWidth="1"/>
    <col min="5890" max="5952" width="2.85546875" style="494" customWidth="1"/>
    <col min="5953" max="6144" width="12.5703125" style="494"/>
    <col min="6145" max="6145" width="5.5703125" style="494" customWidth="1"/>
    <col min="6146" max="6208" width="2.85546875" style="494" customWidth="1"/>
    <col min="6209" max="6400" width="12.5703125" style="494"/>
    <col min="6401" max="6401" width="5.5703125" style="494" customWidth="1"/>
    <col min="6402" max="6464" width="2.85546875" style="494" customWidth="1"/>
    <col min="6465" max="6656" width="12.5703125" style="494"/>
    <col min="6657" max="6657" width="5.5703125" style="494" customWidth="1"/>
    <col min="6658" max="6720" width="2.85546875" style="494" customWidth="1"/>
    <col min="6721" max="6912" width="12.5703125" style="494"/>
    <col min="6913" max="6913" width="5.5703125" style="494" customWidth="1"/>
    <col min="6914" max="6976" width="2.85546875" style="494" customWidth="1"/>
    <col min="6977" max="7168" width="12.5703125" style="494"/>
    <col min="7169" max="7169" width="5.5703125" style="494" customWidth="1"/>
    <col min="7170" max="7232" width="2.85546875" style="494" customWidth="1"/>
    <col min="7233" max="7424" width="12.5703125" style="494"/>
    <col min="7425" max="7425" width="5.5703125" style="494" customWidth="1"/>
    <col min="7426" max="7488" width="2.85546875" style="494" customWidth="1"/>
    <col min="7489" max="7680" width="12.5703125" style="494"/>
    <col min="7681" max="7681" width="5.5703125" style="494" customWidth="1"/>
    <col min="7682" max="7744" width="2.85546875" style="494" customWidth="1"/>
    <col min="7745" max="7936" width="12.5703125" style="494"/>
    <col min="7937" max="7937" width="5.5703125" style="494" customWidth="1"/>
    <col min="7938" max="8000" width="2.85546875" style="494" customWidth="1"/>
    <col min="8001" max="8192" width="12.5703125" style="494"/>
    <col min="8193" max="8193" width="5.5703125" style="494" customWidth="1"/>
    <col min="8194" max="8256" width="2.85546875" style="494" customWidth="1"/>
    <col min="8257" max="8448" width="12.5703125" style="494"/>
    <col min="8449" max="8449" width="5.5703125" style="494" customWidth="1"/>
    <col min="8450" max="8512" width="2.85546875" style="494" customWidth="1"/>
    <col min="8513" max="8704" width="12.5703125" style="494"/>
    <col min="8705" max="8705" width="5.5703125" style="494" customWidth="1"/>
    <col min="8706" max="8768" width="2.85546875" style="494" customWidth="1"/>
    <col min="8769" max="8960" width="12.5703125" style="494"/>
    <col min="8961" max="8961" width="5.5703125" style="494" customWidth="1"/>
    <col min="8962" max="9024" width="2.85546875" style="494" customWidth="1"/>
    <col min="9025" max="9216" width="12.5703125" style="494"/>
    <col min="9217" max="9217" width="5.5703125" style="494" customWidth="1"/>
    <col min="9218" max="9280" width="2.85546875" style="494" customWidth="1"/>
    <col min="9281" max="9472" width="12.5703125" style="494"/>
    <col min="9473" max="9473" width="5.5703125" style="494" customWidth="1"/>
    <col min="9474" max="9536" width="2.85546875" style="494" customWidth="1"/>
    <col min="9537" max="9728" width="12.5703125" style="494"/>
    <col min="9729" max="9729" width="5.5703125" style="494" customWidth="1"/>
    <col min="9730" max="9792" width="2.85546875" style="494" customWidth="1"/>
    <col min="9793" max="9984" width="12.5703125" style="494"/>
    <col min="9985" max="9985" width="5.5703125" style="494" customWidth="1"/>
    <col min="9986" max="10048" width="2.85546875" style="494" customWidth="1"/>
    <col min="10049" max="10240" width="12.5703125" style="494"/>
    <col min="10241" max="10241" width="5.5703125" style="494" customWidth="1"/>
    <col min="10242" max="10304" width="2.85546875" style="494" customWidth="1"/>
    <col min="10305" max="10496" width="12.5703125" style="494"/>
    <col min="10497" max="10497" width="5.5703125" style="494" customWidth="1"/>
    <col min="10498" max="10560" width="2.85546875" style="494" customWidth="1"/>
    <col min="10561" max="10752" width="12.5703125" style="494"/>
    <col min="10753" max="10753" width="5.5703125" style="494" customWidth="1"/>
    <col min="10754" max="10816" width="2.85546875" style="494" customWidth="1"/>
    <col min="10817" max="11008" width="12.5703125" style="494"/>
    <col min="11009" max="11009" width="5.5703125" style="494" customWidth="1"/>
    <col min="11010" max="11072" width="2.85546875" style="494" customWidth="1"/>
    <col min="11073" max="11264" width="12.5703125" style="494"/>
    <col min="11265" max="11265" width="5.5703125" style="494" customWidth="1"/>
    <col min="11266" max="11328" width="2.85546875" style="494" customWidth="1"/>
    <col min="11329" max="11520" width="12.5703125" style="494"/>
    <col min="11521" max="11521" width="5.5703125" style="494" customWidth="1"/>
    <col min="11522" max="11584" width="2.85546875" style="494" customWidth="1"/>
    <col min="11585" max="11776" width="12.5703125" style="494"/>
    <col min="11777" max="11777" width="5.5703125" style="494" customWidth="1"/>
    <col min="11778" max="11840" width="2.85546875" style="494" customWidth="1"/>
    <col min="11841" max="12032" width="12.5703125" style="494"/>
    <col min="12033" max="12033" width="5.5703125" style="494" customWidth="1"/>
    <col min="12034" max="12096" width="2.85546875" style="494" customWidth="1"/>
    <col min="12097" max="12288" width="12.5703125" style="494"/>
    <col min="12289" max="12289" width="5.5703125" style="494" customWidth="1"/>
    <col min="12290" max="12352" width="2.85546875" style="494" customWidth="1"/>
    <col min="12353" max="12544" width="12.5703125" style="494"/>
    <col min="12545" max="12545" width="5.5703125" style="494" customWidth="1"/>
    <col min="12546" max="12608" width="2.85546875" style="494" customWidth="1"/>
    <col min="12609" max="12800" width="12.5703125" style="494"/>
    <col min="12801" max="12801" width="5.5703125" style="494" customWidth="1"/>
    <col min="12802" max="12864" width="2.85546875" style="494" customWidth="1"/>
    <col min="12865" max="13056" width="12.5703125" style="494"/>
    <col min="13057" max="13057" width="5.5703125" style="494" customWidth="1"/>
    <col min="13058" max="13120" width="2.85546875" style="494" customWidth="1"/>
    <col min="13121" max="13312" width="12.5703125" style="494"/>
    <col min="13313" max="13313" width="5.5703125" style="494" customWidth="1"/>
    <col min="13314" max="13376" width="2.85546875" style="494" customWidth="1"/>
    <col min="13377" max="13568" width="12.5703125" style="494"/>
    <col min="13569" max="13569" width="5.5703125" style="494" customWidth="1"/>
    <col min="13570" max="13632" width="2.85546875" style="494" customWidth="1"/>
    <col min="13633" max="13824" width="12.5703125" style="494"/>
    <col min="13825" max="13825" width="5.5703125" style="494" customWidth="1"/>
    <col min="13826" max="13888" width="2.85546875" style="494" customWidth="1"/>
    <col min="13889" max="14080" width="12.5703125" style="494"/>
    <col min="14081" max="14081" width="5.5703125" style="494" customWidth="1"/>
    <col min="14082" max="14144" width="2.85546875" style="494" customWidth="1"/>
    <col min="14145" max="14336" width="12.5703125" style="494"/>
    <col min="14337" max="14337" width="5.5703125" style="494" customWidth="1"/>
    <col min="14338" max="14400" width="2.85546875" style="494" customWidth="1"/>
    <col min="14401" max="14592" width="12.5703125" style="494"/>
    <col min="14593" max="14593" width="5.5703125" style="494" customWidth="1"/>
    <col min="14594" max="14656" width="2.85546875" style="494" customWidth="1"/>
    <col min="14657" max="14848" width="12.5703125" style="494"/>
    <col min="14849" max="14849" width="5.5703125" style="494" customWidth="1"/>
    <col min="14850" max="14912" width="2.85546875" style="494" customWidth="1"/>
    <col min="14913" max="15104" width="12.5703125" style="494"/>
    <col min="15105" max="15105" width="5.5703125" style="494" customWidth="1"/>
    <col min="15106" max="15168" width="2.85546875" style="494" customWidth="1"/>
    <col min="15169" max="15360" width="12.5703125" style="494"/>
    <col min="15361" max="15361" width="5.5703125" style="494" customWidth="1"/>
    <col min="15362" max="15424" width="2.85546875" style="494" customWidth="1"/>
    <col min="15425" max="15616" width="12.5703125" style="494"/>
    <col min="15617" max="15617" width="5.5703125" style="494" customWidth="1"/>
    <col min="15618" max="15680" width="2.85546875" style="494" customWidth="1"/>
    <col min="15681" max="15872" width="12.5703125" style="494"/>
    <col min="15873" max="15873" width="5.5703125" style="494" customWidth="1"/>
    <col min="15874" max="15936" width="2.85546875" style="494" customWidth="1"/>
    <col min="15937" max="16128" width="12.5703125" style="494"/>
    <col min="16129" max="16129" width="5.5703125" style="494" customWidth="1"/>
    <col min="16130" max="16192" width="2.85546875" style="494" customWidth="1"/>
    <col min="16193" max="16384" width="12.5703125" style="494"/>
  </cols>
  <sheetData>
    <row r="1" spans="1:54" ht="19.5" customHeight="1" thickBot="1" x14ac:dyDescent="0.3">
      <c r="A1" s="635" t="s">
        <v>340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</row>
    <row r="2" spans="1:54" s="513" customFormat="1" ht="15.75" customHeight="1" thickBot="1" x14ac:dyDescent="0.25">
      <c r="A2" s="903" t="s">
        <v>316</v>
      </c>
      <c r="B2" s="900" t="s">
        <v>317</v>
      </c>
      <c r="C2" s="564" t="s">
        <v>318</v>
      </c>
      <c r="D2" s="911" t="s">
        <v>143</v>
      </c>
      <c r="E2" s="912"/>
      <c r="F2" s="912"/>
      <c r="G2" s="913"/>
      <c r="H2" s="911" t="s">
        <v>145</v>
      </c>
      <c r="I2" s="912"/>
      <c r="J2" s="912"/>
      <c r="K2" s="912"/>
      <c r="L2" s="913"/>
      <c r="M2" s="911" t="s">
        <v>147</v>
      </c>
      <c r="N2" s="912"/>
      <c r="O2" s="912"/>
      <c r="P2" s="913"/>
      <c r="Q2" s="911" t="s">
        <v>148</v>
      </c>
      <c r="R2" s="912"/>
      <c r="S2" s="912"/>
      <c r="T2" s="912"/>
      <c r="U2" s="913"/>
      <c r="V2" s="911" t="s">
        <v>150</v>
      </c>
      <c r="W2" s="912"/>
      <c r="X2" s="912"/>
      <c r="Y2" s="913"/>
      <c r="Z2" s="911" t="s">
        <v>152</v>
      </c>
      <c r="AA2" s="912"/>
      <c r="AB2" s="912"/>
      <c r="AC2" s="913"/>
      <c r="AD2" s="911" t="s">
        <v>154</v>
      </c>
      <c r="AE2" s="912"/>
      <c r="AF2" s="912"/>
      <c r="AG2" s="913"/>
      <c r="AH2" s="911" t="s">
        <v>156</v>
      </c>
      <c r="AI2" s="912"/>
      <c r="AJ2" s="912"/>
      <c r="AK2" s="913"/>
      <c r="AL2" s="911" t="s">
        <v>158</v>
      </c>
      <c r="AM2" s="912"/>
      <c r="AN2" s="912"/>
      <c r="AO2" s="912"/>
      <c r="AP2" s="913"/>
      <c r="AQ2" s="911" t="s">
        <v>159</v>
      </c>
      <c r="AR2" s="912"/>
      <c r="AS2" s="912"/>
      <c r="AT2" s="912"/>
      <c r="AU2" s="913"/>
      <c r="AV2" s="587" t="s">
        <v>161</v>
      </c>
      <c r="AW2" s="587" t="s">
        <v>163</v>
      </c>
      <c r="AX2" s="565"/>
      <c r="AY2" s="565"/>
    </row>
    <row r="3" spans="1:54" s="513" customFormat="1" ht="15.75" customHeight="1" thickBot="1" x14ac:dyDescent="0.25">
      <c r="A3" s="904"/>
      <c r="B3" s="901"/>
      <c r="C3" s="566" t="s">
        <v>319</v>
      </c>
      <c r="D3" s="567">
        <v>35</v>
      </c>
      <c r="E3" s="568">
        <v>36</v>
      </c>
      <c r="F3" s="568">
        <v>37</v>
      </c>
      <c r="G3" s="569">
        <v>38</v>
      </c>
      <c r="H3" s="567">
        <v>39</v>
      </c>
      <c r="I3" s="568">
        <v>40</v>
      </c>
      <c r="J3" s="568">
        <v>41</v>
      </c>
      <c r="K3" s="568">
        <v>42</v>
      </c>
      <c r="L3" s="569">
        <v>43</v>
      </c>
      <c r="M3" s="567">
        <v>44</v>
      </c>
      <c r="N3" s="568">
        <v>45</v>
      </c>
      <c r="O3" s="568">
        <v>46</v>
      </c>
      <c r="P3" s="569">
        <v>47</v>
      </c>
      <c r="Q3" s="567">
        <v>48</v>
      </c>
      <c r="R3" s="568">
        <v>49</v>
      </c>
      <c r="S3" s="568">
        <v>50</v>
      </c>
      <c r="T3" s="568">
        <v>51</v>
      </c>
      <c r="U3" s="569">
        <v>52</v>
      </c>
      <c r="V3" s="567">
        <v>1</v>
      </c>
      <c r="W3" s="568">
        <v>2</v>
      </c>
      <c r="X3" s="568">
        <v>3</v>
      </c>
      <c r="Y3" s="569">
        <v>4</v>
      </c>
      <c r="Z3" s="567">
        <v>5</v>
      </c>
      <c r="AA3" s="568">
        <v>6</v>
      </c>
      <c r="AB3" s="568">
        <v>7</v>
      </c>
      <c r="AC3" s="569">
        <v>8</v>
      </c>
      <c r="AD3" s="567">
        <v>9</v>
      </c>
      <c r="AE3" s="568">
        <v>10</v>
      </c>
      <c r="AF3" s="568">
        <v>11</v>
      </c>
      <c r="AG3" s="569">
        <v>12</v>
      </c>
      <c r="AH3" s="567">
        <v>13</v>
      </c>
      <c r="AI3" s="568">
        <v>14</v>
      </c>
      <c r="AJ3" s="568">
        <v>15</v>
      </c>
      <c r="AK3" s="569">
        <v>16</v>
      </c>
      <c r="AL3" s="567">
        <v>17</v>
      </c>
      <c r="AM3" s="568">
        <v>18</v>
      </c>
      <c r="AN3" s="568">
        <v>19</v>
      </c>
      <c r="AO3" s="568">
        <v>20</v>
      </c>
      <c r="AP3" s="569">
        <v>21</v>
      </c>
      <c r="AQ3" s="567">
        <v>22</v>
      </c>
      <c r="AR3" s="568">
        <v>23</v>
      </c>
      <c r="AS3" s="568">
        <v>24</v>
      </c>
      <c r="AT3" s="568">
        <v>25</v>
      </c>
      <c r="AU3" s="569">
        <v>26</v>
      </c>
      <c r="AV3" s="570" t="s">
        <v>320</v>
      </c>
      <c r="AW3" s="570" t="s">
        <v>321</v>
      </c>
      <c r="AX3" s="571"/>
      <c r="AY3" s="565"/>
    </row>
    <row r="4" spans="1:54" s="513" customFormat="1" ht="10.5" customHeight="1" x14ac:dyDescent="0.2">
      <c r="A4" s="904"/>
      <c r="B4" s="901"/>
      <c r="C4" s="572" t="s">
        <v>322</v>
      </c>
      <c r="D4" s="515">
        <v>1</v>
      </c>
      <c r="E4" s="516">
        <v>8</v>
      </c>
      <c r="F4" s="516">
        <v>15</v>
      </c>
      <c r="G4" s="517">
        <v>22</v>
      </c>
      <c r="H4" s="515">
        <v>29</v>
      </c>
      <c r="I4" s="516">
        <v>6</v>
      </c>
      <c r="J4" s="516">
        <v>13</v>
      </c>
      <c r="K4" s="516">
        <v>20</v>
      </c>
      <c r="L4" s="517">
        <v>27</v>
      </c>
      <c r="M4" s="515">
        <v>3</v>
      </c>
      <c r="N4" s="516">
        <v>10</v>
      </c>
      <c r="O4" s="516">
        <v>17</v>
      </c>
      <c r="P4" s="517">
        <v>24</v>
      </c>
      <c r="Q4" s="515">
        <v>1</v>
      </c>
      <c r="R4" s="516">
        <v>8</v>
      </c>
      <c r="S4" s="516">
        <v>15</v>
      </c>
      <c r="T4" s="516">
        <v>22</v>
      </c>
      <c r="U4" s="517">
        <v>29</v>
      </c>
      <c r="V4" s="518">
        <v>5</v>
      </c>
      <c r="W4" s="516">
        <v>12</v>
      </c>
      <c r="X4" s="516">
        <v>19</v>
      </c>
      <c r="Y4" s="517">
        <v>26</v>
      </c>
      <c r="Z4" s="515">
        <v>2</v>
      </c>
      <c r="AA4" s="516">
        <v>9</v>
      </c>
      <c r="AB4" s="516">
        <v>16</v>
      </c>
      <c r="AC4" s="519">
        <v>23</v>
      </c>
      <c r="AD4" s="515">
        <v>2</v>
      </c>
      <c r="AE4" s="516">
        <v>9</v>
      </c>
      <c r="AF4" s="516">
        <v>16</v>
      </c>
      <c r="AG4" s="517">
        <v>23</v>
      </c>
      <c r="AH4" s="515">
        <v>30</v>
      </c>
      <c r="AI4" s="516">
        <v>6</v>
      </c>
      <c r="AJ4" s="516">
        <v>13</v>
      </c>
      <c r="AK4" s="517">
        <v>20</v>
      </c>
      <c r="AL4" s="515">
        <v>27</v>
      </c>
      <c r="AM4" s="516">
        <v>4</v>
      </c>
      <c r="AN4" s="516">
        <v>11</v>
      </c>
      <c r="AO4" s="516">
        <v>18</v>
      </c>
      <c r="AP4" s="517">
        <v>25</v>
      </c>
      <c r="AQ4" s="515">
        <v>1</v>
      </c>
      <c r="AR4" s="516">
        <v>8</v>
      </c>
      <c r="AS4" s="516">
        <v>15</v>
      </c>
      <c r="AT4" s="516">
        <v>22</v>
      </c>
      <c r="AU4" s="517">
        <v>29</v>
      </c>
      <c r="AV4" s="906" t="s">
        <v>323</v>
      </c>
      <c r="AW4" s="906" t="s">
        <v>324</v>
      </c>
      <c r="AX4" s="573"/>
      <c r="AY4" s="565"/>
    </row>
    <row r="5" spans="1:54" s="513" customFormat="1" ht="10.5" customHeight="1" x14ac:dyDescent="0.2">
      <c r="A5" s="904"/>
      <c r="B5" s="901"/>
      <c r="C5" s="574" t="s">
        <v>325</v>
      </c>
      <c r="D5" s="521">
        <v>2</v>
      </c>
      <c r="E5" s="522">
        <v>9</v>
      </c>
      <c r="F5" s="522">
        <v>16</v>
      </c>
      <c r="G5" s="523">
        <v>23</v>
      </c>
      <c r="H5" s="521">
        <v>30</v>
      </c>
      <c r="I5" s="522">
        <v>7</v>
      </c>
      <c r="J5" s="522">
        <v>14</v>
      </c>
      <c r="K5" s="522">
        <v>21</v>
      </c>
      <c r="L5" s="523">
        <v>28</v>
      </c>
      <c r="M5" s="524">
        <v>4</v>
      </c>
      <c r="N5" s="522">
        <v>11</v>
      </c>
      <c r="O5" s="522">
        <v>18</v>
      </c>
      <c r="P5" s="523">
        <v>25</v>
      </c>
      <c r="Q5" s="521">
        <v>2</v>
      </c>
      <c r="R5" s="522">
        <v>9</v>
      </c>
      <c r="S5" s="522">
        <v>16</v>
      </c>
      <c r="T5" s="522">
        <v>23</v>
      </c>
      <c r="U5" s="523">
        <v>30</v>
      </c>
      <c r="V5" s="525">
        <v>6</v>
      </c>
      <c r="W5" s="522">
        <v>13</v>
      </c>
      <c r="X5" s="522">
        <v>20</v>
      </c>
      <c r="Y5" s="523">
        <v>27</v>
      </c>
      <c r="Z5" s="521">
        <v>3</v>
      </c>
      <c r="AA5" s="522">
        <v>10</v>
      </c>
      <c r="AB5" s="522">
        <v>17</v>
      </c>
      <c r="AC5" s="526">
        <v>24</v>
      </c>
      <c r="AD5" s="521">
        <v>3</v>
      </c>
      <c r="AE5" s="522">
        <v>10</v>
      </c>
      <c r="AF5" s="522">
        <v>17</v>
      </c>
      <c r="AG5" s="523">
        <v>24</v>
      </c>
      <c r="AH5" s="521">
        <v>31</v>
      </c>
      <c r="AI5" s="522">
        <v>7</v>
      </c>
      <c r="AJ5" s="522">
        <v>14</v>
      </c>
      <c r="AK5" s="523">
        <v>21</v>
      </c>
      <c r="AL5" s="521">
        <v>28</v>
      </c>
      <c r="AM5" s="522">
        <v>5</v>
      </c>
      <c r="AN5" s="522">
        <v>12</v>
      </c>
      <c r="AO5" s="522">
        <v>19</v>
      </c>
      <c r="AP5" s="523">
        <v>26</v>
      </c>
      <c r="AQ5" s="521">
        <v>2</v>
      </c>
      <c r="AR5" s="522">
        <v>9</v>
      </c>
      <c r="AS5" s="522">
        <v>16</v>
      </c>
      <c r="AT5" s="522">
        <v>23</v>
      </c>
      <c r="AU5" s="523">
        <v>30</v>
      </c>
      <c r="AV5" s="907"/>
      <c r="AW5" s="907"/>
      <c r="AX5" s="575"/>
      <c r="AY5" s="565"/>
    </row>
    <row r="6" spans="1:54" s="513" customFormat="1" ht="10.5" customHeight="1" x14ac:dyDescent="0.2">
      <c r="A6" s="904"/>
      <c r="B6" s="901"/>
      <c r="C6" s="574" t="s">
        <v>326</v>
      </c>
      <c r="D6" s="521">
        <v>3</v>
      </c>
      <c r="E6" s="522">
        <v>10</v>
      </c>
      <c r="F6" s="522">
        <v>17</v>
      </c>
      <c r="G6" s="523">
        <v>24</v>
      </c>
      <c r="H6" s="521">
        <v>1</v>
      </c>
      <c r="I6" s="522">
        <v>8</v>
      </c>
      <c r="J6" s="522">
        <v>15</v>
      </c>
      <c r="K6" s="522">
        <v>22</v>
      </c>
      <c r="L6" s="523">
        <v>29</v>
      </c>
      <c r="M6" s="521">
        <v>5</v>
      </c>
      <c r="N6" s="522">
        <v>12</v>
      </c>
      <c r="O6" s="522">
        <v>19</v>
      </c>
      <c r="P6" s="523">
        <v>26</v>
      </c>
      <c r="Q6" s="521">
        <v>3</v>
      </c>
      <c r="R6" s="522">
        <v>10</v>
      </c>
      <c r="S6" s="522">
        <v>17</v>
      </c>
      <c r="T6" s="522">
        <v>24</v>
      </c>
      <c r="U6" s="523">
        <v>31</v>
      </c>
      <c r="V6" s="525">
        <v>7</v>
      </c>
      <c r="W6" s="522">
        <v>14</v>
      </c>
      <c r="X6" s="522">
        <v>21</v>
      </c>
      <c r="Y6" s="523">
        <v>28</v>
      </c>
      <c r="Z6" s="521">
        <v>4</v>
      </c>
      <c r="AA6" s="522">
        <v>11</v>
      </c>
      <c r="AB6" s="522">
        <v>18</v>
      </c>
      <c r="AC6" s="526">
        <v>25</v>
      </c>
      <c r="AD6" s="521">
        <v>4</v>
      </c>
      <c r="AE6" s="522">
        <v>11</v>
      </c>
      <c r="AF6" s="522">
        <v>18</v>
      </c>
      <c r="AG6" s="523">
        <v>25</v>
      </c>
      <c r="AH6" s="521">
        <v>1</v>
      </c>
      <c r="AI6" s="522">
        <v>8</v>
      </c>
      <c r="AJ6" s="522">
        <v>15</v>
      </c>
      <c r="AK6" s="523">
        <v>22</v>
      </c>
      <c r="AL6" s="521">
        <v>29</v>
      </c>
      <c r="AM6" s="522">
        <v>6</v>
      </c>
      <c r="AN6" s="522">
        <v>13</v>
      </c>
      <c r="AO6" s="522">
        <v>20</v>
      </c>
      <c r="AP6" s="523">
        <v>27</v>
      </c>
      <c r="AQ6" s="521">
        <v>3</v>
      </c>
      <c r="AR6" s="522">
        <v>10</v>
      </c>
      <c r="AS6" s="522">
        <v>17</v>
      </c>
      <c r="AT6" s="522">
        <v>24</v>
      </c>
      <c r="AU6" s="523">
        <v>31</v>
      </c>
      <c r="AV6" s="907"/>
      <c r="AW6" s="907"/>
      <c r="AX6" s="573"/>
      <c r="AY6" s="565"/>
    </row>
    <row r="7" spans="1:54" s="513" customFormat="1" ht="10.5" customHeight="1" x14ac:dyDescent="0.25">
      <c r="A7" s="904"/>
      <c r="B7" s="901"/>
      <c r="C7" s="576" t="s">
        <v>327</v>
      </c>
      <c r="D7" s="524">
        <v>4</v>
      </c>
      <c r="E7" s="527">
        <v>11</v>
      </c>
      <c r="F7" s="527">
        <v>18</v>
      </c>
      <c r="G7" s="528">
        <v>25</v>
      </c>
      <c r="H7" s="524">
        <v>2</v>
      </c>
      <c r="I7" s="527">
        <v>9</v>
      </c>
      <c r="J7" s="527">
        <v>16</v>
      </c>
      <c r="K7" s="527">
        <v>23</v>
      </c>
      <c r="L7" s="528">
        <v>30</v>
      </c>
      <c r="M7" s="524">
        <v>6</v>
      </c>
      <c r="N7" s="527">
        <v>13</v>
      </c>
      <c r="O7" s="527">
        <v>20</v>
      </c>
      <c r="P7" s="528">
        <v>27</v>
      </c>
      <c r="Q7" s="524">
        <v>4</v>
      </c>
      <c r="R7" s="527">
        <v>11</v>
      </c>
      <c r="S7" s="527">
        <v>18</v>
      </c>
      <c r="T7" s="527">
        <v>25</v>
      </c>
      <c r="U7" s="528">
        <v>1</v>
      </c>
      <c r="V7" s="524">
        <v>8</v>
      </c>
      <c r="W7" s="527">
        <v>15</v>
      </c>
      <c r="X7" s="527">
        <v>22</v>
      </c>
      <c r="Y7" s="528">
        <v>29</v>
      </c>
      <c r="Z7" s="524">
        <v>5</v>
      </c>
      <c r="AA7" s="527">
        <v>12</v>
      </c>
      <c r="AB7" s="527">
        <v>19</v>
      </c>
      <c r="AC7" s="528">
        <v>26</v>
      </c>
      <c r="AD7" s="524">
        <v>5</v>
      </c>
      <c r="AE7" s="527">
        <v>12</v>
      </c>
      <c r="AF7" s="527">
        <v>19</v>
      </c>
      <c r="AG7" s="528">
        <v>26</v>
      </c>
      <c r="AH7" s="524">
        <v>2</v>
      </c>
      <c r="AI7" s="527">
        <v>9</v>
      </c>
      <c r="AJ7" s="527">
        <v>16</v>
      </c>
      <c r="AK7" s="528">
        <v>23</v>
      </c>
      <c r="AL7" s="524">
        <v>30</v>
      </c>
      <c r="AM7" s="527">
        <v>7</v>
      </c>
      <c r="AN7" s="527">
        <v>14</v>
      </c>
      <c r="AO7" s="527">
        <v>21</v>
      </c>
      <c r="AP7" s="528">
        <v>28</v>
      </c>
      <c r="AQ7" s="524">
        <v>4</v>
      </c>
      <c r="AR7" s="527">
        <v>11</v>
      </c>
      <c r="AS7" s="527">
        <v>18</v>
      </c>
      <c r="AT7" s="527">
        <v>25</v>
      </c>
      <c r="AU7" s="528">
        <v>1</v>
      </c>
      <c r="AV7" s="907"/>
      <c r="AW7" s="907"/>
      <c r="AX7" s="575"/>
      <c r="AY7" s="565"/>
      <c r="BB7" s="496"/>
    </row>
    <row r="8" spans="1:54" s="513" customFormat="1" ht="10.5" customHeight="1" x14ac:dyDescent="0.2">
      <c r="A8" s="904"/>
      <c r="B8" s="901"/>
      <c r="C8" s="574" t="s">
        <v>328</v>
      </c>
      <c r="D8" s="521">
        <v>5</v>
      </c>
      <c r="E8" s="522">
        <v>12</v>
      </c>
      <c r="F8" s="522">
        <v>19</v>
      </c>
      <c r="G8" s="523">
        <v>26</v>
      </c>
      <c r="H8" s="521">
        <v>3</v>
      </c>
      <c r="I8" s="522">
        <v>10</v>
      </c>
      <c r="J8" s="522">
        <v>17</v>
      </c>
      <c r="K8" s="522">
        <v>24</v>
      </c>
      <c r="L8" s="523">
        <v>31</v>
      </c>
      <c r="M8" s="521">
        <v>7</v>
      </c>
      <c r="N8" s="522">
        <v>14</v>
      </c>
      <c r="O8" s="522">
        <v>21</v>
      </c>
      <c r="P8" s="523">
        <v>28</v>
      </c>
      <c r="Q8" s="521">
        <v>5</v>
      </c>
      <c r="R8" s="522">
        <v>12</v>
      </c>
      <c r="S8" s="522">
        <v>19</v>
      </c>
      <c r="T8" s="522">
        <v>26</v>
      </c>
      <c r="U8" s="529">
        <v>2</v>
      </c>
      <c r="V8" s="521">
        <v>9</v>
      </c>
      <c r="W8" s="522">
        <v>16</v>
      </c>
      <c r="X8" s="522">
        <v>23</v>
      </c>
      <c r="Y8" s="523">
        <v>30</v>
      </c>
      <c r="Z8" s="521">
        <v>6</v>
      </c>
      <c r="AA8" s="522">
        <v>13</v>
      </c>
      <c r="AB8" s="522">
        <v>20</v>
      </c>
      <c r="AC8" s="526">
        <v>27</v>
      </c>
      <c r="AD8" s="521">
        <v>6</v>
      </c>
      <c r="AE8" s="522">
        <v>13</v>
      </c>
      <c r="AF8" s="522">
        <v>20</v>
      </c>
      <c r="AG8" s="523">
        <v>27</v>
      </c>
      <c r="AH8" s="521">
        <v>3</v>
      </c>
      <c r="AI8" s="522">
        <v>10</v>
      </c>
      <c r="AJ8" s="522">
        <v>17</v>
      </c>
      <c r="AK8" s="523">
        <v>24</v>
      </c>
      <c r="AL8" s="524">
        <v>1</v>
      </c>
      <c r="AM8" s="527">
        <v>8</v>
      </c>
      <c r="AN8" s="522">
        <v>15</v>
      </c>
      <c r="AO8" s="522">
        <v>22</v>
      </c>
      <c r="AP8" s="523">
        <v>29</v>
      </c>
      <c r="AQ8" s="521">
        <v>5</v>
      </c>
      <c r="AR8" s="527">
        <v>12</v>
      </c>
      <c r="AS8" s="522">
        <v>19</v>
      </c>
      <c r="AT8" s="522">
        <v>26</v>
      </c>
      <c r="AU8" s="523">
        <v>2</v>
      </c>
      <c r="AV8" s="907"/>
      <c r="AW8" s="907"/>
      <c r="AX8" s="573"/>
      <c r="AY8" s="565"/>
    </row>
    <row r="9" spans="1:54" s="513" customFormat="1" ht="10.5" customHeight="1" x14ac:dyDescent="0.2">
      <c r="A9" s="904"/>
      <c r="B9" s="901"/>
      <c r="C9" s="574" t="s">
        <v>329</v>
      </c>
      <c r="D9" s="521">
        <v>6</v>
      </c>
      <c r="E9" s="522">
        <v>13</v>
      </c>
      <c r="F9" s="522">
        <v>20</v>
      </c>
      <c r="G9" s="523">
        <v>27</v>
      </c>
      <c r="H9" s="521">
        <v>4</v>
      </c>
      <c r="I9" s="522">
        <v>11</v>
      </c>
      <c r="J9" s="522">
        <v>18</v>
      </c>
      <c r="K9" s="522">
        <v>25</v>
      </c>
      <c r="L9" s="523">
        <v>1</v>
      </c>
      <c r="M9" s="521">
        <v>8</v>
      </c>
      <c r="N9" s="522">
        <v>15</v>
      </c>
      <c r="O9" s="522">
        <v>22</v>
      </c>
      <c r="P9" s="523">
        <v>29</v>
      </c>
      <c r="Q9" s="521">
        <v>6</v>
      </c>
      <c r="R9" s="522">
        <v>13</v>
      </c>
      <c r="S9" s="522">
        <v>20</v>
      </c>
      <c r="T9" s="522">
        <v>27</v>
      </c>
      <c r="U9" s="529">
        <v>3</v>
      </c>
      <c r="V9" s="521">
        <v>10</v>
      </c>
      <c r="W9" s="522">
        <v>17</v>
      </c>
      <c r="X9" s="522">
        <v>24</v>
      </c>
      <c r="Y9" s="523">
        <v>31</v>
      </c>
      <c r="Z9" s="521">
        <v>7</v>
      </c>
      <c r="AA9" s="522">
        <v>14</v>
      </c>
      <c r="AB9" s="522">
        <v>21</v>
      </c>
      <c r="AC9" s="526">
        <v>28</v>
      </c>
      <c r="AD9" s="521">
        <v>7</v>
      </c>
      <c r="AE9" s="522">
        <v>14</v>
      </c>
      <c r="AF9" s="522">
        <v>21</v>
      </c>
      <c r="AG9" s="523">
        <v>28</v>
      </c>
      <c r="AH9" s="521">
        <v>4</v>
      </c>
      <c r="AI9" s="522">
        <v>11</v>
      </c>
      <c r="AJ9" s="522">
        <v>18</v>
      </c>
      <c r="AK9" s="523">
        <v>25</v>
      </c>
      <c r="AL9" s="521">
        <v>2</v>
      </c>
      <c r="AM9" s="527">
        <v>9</v>
      </c>
      <c r="AN9" s="522">
        <v>16</v>
      </c>
      <c r="AO9" s="522">
        <v>23</v>
      </c>
      <c r="AP9" s="523">
        <v>30</v>
      </c>
      <c r="AQ9" s="521">
        <v>6</v>
      </c>
      <c r="AR9" s="522">
        <v>13</v>
      </c>
      <c r="AS9" s="522">
        <v>20</v>
      </c>
      <c r="AT9" s="522">
        <v>27</v>
      </c>
      <c r="AU9" s="523">
        <v>3</v>
      </c>
      <c r="AV9" s="907"/>
      <c r="AW9" s="907"/>
      <c r="AX9" s="575"/>
      <c r="AY9" s="565"/>
    </row>
    <row r="10" spans="1:54" s="513" customFormat="1" ht="10.5" customHeight="1" thickBot="1" x14ac:dyDescent="0.25">
      <c r="A10" s="904"/>
      <c r="B10" s="901"/>
      <c r="C10" s="577" t="s">
        <v>330</v>
      </c>
      <c r="D10" s="536">
        <v>7</v>
      </c>
      <c r="E10" s="537">
        <v>14</v>
      </c>
      <c r="F10" s="537">
        <v>21</v>
      </c>
      <c r="G10" s="538">
        <v>28</v>
      </c>
      <c r="H10" s="536">
        <v>5</v>
      </c>
      <c r="I10" s="537">
        <v>12</v>
      </c>
      <c r="J10" s="537">
        <v>19</v>
      </c>
      <c r="K10" s="537">
        <v>26</v>
      </c>
      <c r="L10" s="538">
        <v>2</v>
      </c>
      <c r="M10" s="536">
        <v>9</v>
      </c>
      <c r="N10" s="537">
        <v>16</v>
      </c>
      <c r="O10" s="537">
        <v>23</v>
      </c>
      <c r="P10" s="538">
        <v>30</v>
      </c>
      <c r="Q10" s="536">
        <v>7</v>
      </c>
      <c r="R10" s="537">
        <v>14</v>
      </c>
      <c r="S10" s="537">
        <v>21</v>
      </c>
      <c r="T10" s="537">
        <v>28</v>
      </c>
      <c r="U10" s="539">
        <v>4</v>
      </c>
      <c r="V10" s="536">
        <v>11</v>
      </c>
      <c r="W10" s="537">
        <v>18</v>
      </c>
      <c r="X10" s="537">
        <v>25</v>
      </c>
      <c r="Y10" s="538">
        <v>1</v>
      </c>
      <c r="Z10" s="536">
        <v>8</v>
      </c>
      <c r="AA10" s="537">
        <v>15</v>
      </c>
      <c r="AB10" s="540">
        <v>22</v>
      </c>
      <c r="AC10" s="538">
        <v>1</v>
      </c>
      <c r="AD10" s="541">
        <v>8</v>
      </c>
      <c r="AE10" s="537">
        <v>15</v>
      </c>
      <c r="AF10" s="537">
        <v>22</v>
      </c>
      <c r="AG10" s="538">
        <v>29</v>
      </c>
      <c r="AH10" s="536">
        <v>5</v>
      </c>
      <c r="AI10" s="537">
        <v>12</v>
      </c>
      <c r="AJ10" s="537">
        <v>19</v>
      </c>
      <c r="AK10" s="538">
        <v>26</v>
      </c>
      <c r="AL10" s="536">
        <v>3</v>
      </c>
      <c r="AM10" s="537">
        <v>10</v>
      </c>
      <c r="AN10" s="537">
        <v>17</v>
      </c>
      <c r="AO10" s="537">
        <v>24</v>
      </c>
      <c r="AP10" s="538">
        <v>31</v>
      </c>
      <c r="AQ10" s="536">
        <v>7</v>
      </c>
      <c r="AR10" s="537">
        <v>14</v>
      </c>
      <c r="AS10" s="537">
        <v>21</v>
      </c>
      <c r="AT10" s="537">
        <v>28</v>
      </c>
      <c r="AU10" s="538">
        <v>4</v>
      </c>
      <c r="AV10" s="908"/>
      <c r="AW10" s="908"/>
      <c r="AX10" s="573"/>
      <c r="AY10" s="565"/>
    </row>
    <row r="11" spans="1:54" s="513" customFormat="1" ht="33.75" customHeight="1" thickBot="1" x14ac:dyDescent="0.25">
      <c r="A11" s="905"/>
      <c r="B11" s="902"/>
      <c r="C11" s="621" t="s">
        <v>337</v>
      </c>
      <c r="D11" s="622">
        <v>1</v>
      </c>
      <c r="E11" s="622">
        <v>2</v>
      </c>
      <c r="F11" s="622">
        <v>3</v>
      </c>
      <c r="G11" s="622">
        <v>4</v>
      </c>
      <c r="H11" s="622">
        <v>5</v>
      </c>
      <c r="I11" s="622">
        <v>6</v>
      </c>
      <c r="J11" s="622">
        <v>7</v>
      </c>
      <c r="K11" s="622">
        <v>8</v>
      </c>
      <c r="L11" s="622">
        <v>9</v>
      </c>
      <c r="M11" s="622">
        <v>10</v>
      </c>
      <c r="N11" s="622">
        <v>11</v>
      </c>
      <c r="O11" s="622">
        <v>12</v>
      </c>
      <c r="P11" s="622">
        <v>13</v>
      </c>
      <c r="Q11" s="622">
        <v>14</v>
      </c>
      <c r="R11" s="622">
        <v>15</v>
      </c>
      <c r="S11" s="622">
        <v>16</v>
      </c>
      <c r="T11" s="622">
        <v>17</v>
      </c>
      <c r="U11" s="622">
        <v>18</v>
      </c>
      <c r="V11" s="622">
        <v>1</v>
      </c>
      <c r="W11" s="622">
        <v>2</v>
      </c>
      <c r="X11" s="622">
        <v>19</v>
      </c>
      <c r="Y11" s="622">
        <v>20</v>
      </c>
      <c r="Z11" s="622">
        <v>21</v>
      </c>
      <c r="AA11" s="622">
        <v>22</v>
      </c>
      <c r="AB11" s="622">
        <v>23</v>
      </c>
      <c r="AC11" s="622">
        <v>24</v>
      </c>
      <c r="AD11" s="622">
        <v>25</v>
      </c>
      <c r="AE11" s="622">
        <v>26</v>
      </c>
      <c r="AF11" s="622">
        <v>27</v>
      </c>
      <c r="AG11" s="622">
        <v>28</v>
      </c>
      <c r="AH11" s="622">
        <v>29</v>
      </c>
      <c r="AI11" s="622">
        <v>30</v>
      </c>
      <c r="AJ11" s="622">
        <v>31</v>
      </c>
      <c r="AK11" s="622">
        <v>32</v>
      </c>
      <c r="AL11" s="622">
        <v>33</v>
      </c>
      <c r="AM11" s="622">
        <v>34</v>
      </c>
      <c r="AN11" s="622">
        <v>35</v>
      </c>
      <c r="AO11" s="622">
        <v>36</v>
      </c>
      <c r="AP11" s="622">
        <v>37</v>
      </c>
      <c r="AQ11" s="627">
        <v>38</v>
      </c>
      <c r="AR11" s="627">
        <v>39</v>
      </c>
      <c r="AS11" s="627">
        <v>40</v>
      </c>
      <c r="AT11" s="627">
        <v>41</v>
      </c>
      <c r="AU11" s="627">
        <v>42</v>
      </c>
      <c r="AV11" s="620"/>
      <c r="AW11" s="620"/>
      <c r="AX11" s="573"/>
      <c r="AY11" s="565"/>
    </row>
    <row r="12" spans="1:54" s="513" customFormat="1" ht="12" customHeight="1" x14ac:dyDescent="0.2">
      <c r="A12" s="897" t="s">
        <v>239</v>
      </c>
      <c r="B12" s="893" t="s">
        <v>331</v>
      </c>
      <c r="C12" s="594" t="s">
        <v>322</v>
      </c>
      <c r="D12" s="553" t="s">
        <v>333</v>
      </c>
      <c r="E12" s="554" t="s">
        <v>333</v>
      </c>
      <c r="F12" s="554" t="s">
        <v>333</v>
      </c>
      <c r="G12" s="601" t="s">
        <v>333</v>
      </c>
      <c r="H12" s="590" t="s">
        <v>332</v>
      </c>
      <c r="I12" s="591" t="s">
        <v>332</v>
      </c>
      <c r="J12" s="591" t="s">
        <v>332</v>
      </c>
      <c r="K12" s="591" t="s">
        <v>332</v>
      </c>
      <c r="L12" s="605" t="s">
        <v>332</v>
      </c>
      <c r="M12" s="590" t="s">
        <v>332</v>
      </c>
      <c r="N12" s="591" t="s">
        <v>332</v>
      </c>
      <c r="O12" s="591" t="s">
        <v>332</v>
      </c>
      <c r="P12" s="601" t="s">
        <v>333</v>
      </c>
      <c r="Q12" s="553" t="s">
        <v>333</v>
      </c>
      <c r="R12" s="591" t="s">
        <v>332</v>
      </c>
      <c r="S12" s="591" t="s">
        <v>332</v>
      </c>
      <c r="T12" s="591" t="s">
        <v>332</v>
      </c>
      <c r="U12" s="555" t="s">
        <v>333</v>
      </c>
      <c r="V12" s="609" t="s">
        <v>335</v>
      </c>
      <c r="W12" s="610" t="s">
        <v>335</v>
      </c>
      <c r="X12" s="591" t="s">
        <v>332</v>
      </c>
      <c r="Y12" s="605" t="s">
        <v>332</v>
      </c>
      <c r="Z12" s="590" t="s">
        <v>332</v>
      </c>
      <c r="AA12" s="591" t="s">
        <v>332</v>
      </c>
      <c r="AB12" s="591" t="s">
        <v>332</v>
      </c>
      <c r="AC12" s="616" t="s">
        <v>336</v>
      </c>
      <c r="AD12" s="590" t="s">
        <v>332</v>
      </c>
      <c r="AE12" s="591" t="s">
        <v>332</v>
      </c>
      <c r="AF12" s="591" t="s">
        <v>332</v>
      </c>
      <c r="AG12" s="605" t="s">
        <v>332</v>
      </c>
      <c r="AH12" s="590" t="s">
        <v>332</v>
      </c>
      <c r="AI12" s="591" t="s">
        <v>332</v>
      </c>
      <c r="AJ12" s="591" t="s">
        <v>332</v>
      </c>
      <c r="AK12" s="558" t="s">
        <v>333</v>
      </c>
      <c r="AL12" s="558" t="s">
        <v>333</v>
      </c>
      <c r="AM12" s="558" t="s">
        <v>333</v>
      </c>
      <c r="AN12" s="554" t="s">
        <v>333</v>
      </c>
      <c r="AO12" s="554" t="s">
        <v>333</v>
      </c>
      <c r="AP12" s="601" t="s">
        <v>333</v>
      </c>
      <c r="AQ12" s="553" t="s">
        <v>333</v>
      </c>
      <c r="AR12" s="554" t="s">
        <v>333</v>
      </c>
      <c r="AS12" s="623" t="s">
        <v>338</v>
      </c>
      <c r="AT12" s="623" t="s">
        <v>338</v>
      </c>
      <c r="AU12" s="629" t="s">
        <v>338</v>
      </c>
      <c r="AV12" s="624"/>
      <c r="AW12" s="556"/>
      <c r="AX12" s="573"/>
      <c r="AY12" s="571"/>
      <c r="AZ12" s="589" t="s">
        <v>332</v>
      </c>
      <c r="BA12" s="522">
        <f>COUNTIF(D12:AU18,"уп")</f>
        <v>48</v>
      </c>
      <c r="BB12" s="522">
        <f>SUM(BA12*6)</f>
        <v>288</v>
      </c>
    </row>
    <row r="13" spans="1:54" s="513" customFormat="1" ht="11.25" customHeight="1" x14ac:dyDescent="0.2">
      <c r="A13" s="898"/>
      <c r="B13" s="894"/>
      <c r="C13" s="595" t="s">
        <v>325</v>
      </c>
      <c r="D13" s="557" t="s">
        <v>333</v>
      </c>
      <c r="E13" s="558" t="s">
        <v>333</v>
      </c>
      <c r="F13" s="558" t="s">
        <v>333</v>
      </c>
      <c r="G13" s="602" t="s">
        <v>333</v>
      </c>
      <c r="H13" s="592" t="s">
        <v>332</v>
      </c>
      <c r="I13" s="589" t="s">
        <v>332</v>
      </c>
      <c r="J13" s="589" t="s">
        <v>332</v>
      </c>
      <c r="K13" s="589" t="s">
        <v>332</v>
      </c>
      <c r="L13" s="606" t="s">
        <v>332</v>
      </c>
      <c r="M13" s="614" t="s">
        <v>336</v>
      </c>
      <c r="N13" s="589" t="s">
        <v>332</v>
      </c>
      <c r="O13" s="589" t="s">
        <v>332</v>
      </c>
      <c r="P13" s="602" t="s">
        <v>333</v>
      </c>
      <c r="Q13" s="557" t="s">
        <v>333</v>
      </c>
      <c r="R13" s="589" t="s">
        <v>332</v>
      </c>
      <c r="S13" s="589" t="s">
        <v>332</v>
      </c>
      <c r="T13" s="589" t="s">
        <v>332</v>
      </c>
      <c r="U13" s="593" t="s">
        <v>332</v>
      </c>
      <c r="V13" s="611" t="s">
        <v>335</v>
      </c>
      <c r="W13" s="608" t="s">
        <v>335</v>
      </c>
      <c r="X13" s="589" t="s">
        <v>332</v>
      </c>
      <c r="Y13" s="606" t="s">
        <v>332</v>
      </c>
      <c r="Z13" s="592" t="s">
        <v>332</v>
      </c>
      <c r="AA13" s="558" t="s">
        <v>333</v>
      </c>
      <c r="AB13" s="589" t="s">
        <v>332</v>
      </c>
      <c r="AC13" s="617" t="s">
        <v>336</v>
      </c>
      <c r="AD13" s="592" t="s">
        <v>332</v>
      </c>
      <c r="AE13" s="589" t="s">
        <v>332</v>
      </c>
      <c r="AF13" s="589" t="s">
        <v>332</v>
      </c>
      <c r="AG13" s="606" t="s">
        <v>332</v>
      </c>
      <c r="AH13" s="592" t="s">
        <v>332</v>
      </c>
      <c r="AI13" s="589" t="s">
        <v>332</v>
      </c>
      <c r="AJ13" s="558" t="s">
        <v>333</v>
      </c>
      <c r="AK13" s="558" t="s">
        <v>333</v>
      </c>
      <c r="AL13" s="558" t="s">
        <v>333</v>
      </c>
      <c r="AM13" s="558" t="s">
        <v>333</v>
      </c>
      <c r="AN13" s="558" t="s">
        <v>333</v>
      </c>
      <c r="AO13" s="558" t="s">
        <v>333</v>
      </c>
      <c r="AP13" s="602" t="s">
        <v>333</v>
      </c>
      <c r="AQ13" s="557" t="s">
        <v>333</v>
      </c>
      <c r="AR13" s="558" t="s">
        <v>333</v>
      </c>
      <c r="AS13" s="628" t="s">
        <v>338</v>
      </c>
      <c r="AT13" s="628" t="s">
        <v>338</v>
      </c>
      <c r="AU13" s="630" t="s">
        <v>338</v>
      </c>
      <c r="AV13" s="625"/>
      <c r="AW13" s="560"/>
      <c r="AX13" s="573"/>
      <c r="AY13" s="571"/>
      <c r="AZ13" s="615" t="s">
        <v>336</v>
      </c>
      <c r="BA13" s="522">
        <f>COUNTIF(D12:AU18,"п")</f>
        <v>8</v>
      </c>
      <c r="BB13" s="522">
        <f t="shared" ref="BB13:BB16" si="0">SUM(BA13*6)</f>
        <v>48</v>
      </c>
    </row>
    <row r="14" spans="1:54" s="513" customFormat="1" ht="10.5" customHeight="1" x14ac:dyDescent="0.2">
      <c r="A14" s="898"/>
      <c r="B14" s="894"/>
      <c r="C14" s="595" t="s">
        <v>326</v>
      </c>
      <c r="D14" s="557" t="s">
        <v>333</v>
      </c>
      <c r="E14" s="558" t="s">
        <v>333</v>
      </c>
      <c r="F14" s="558" t="s">
        <v>333</v>
      </c>
      <c r="G14" s="602" t="s">
        <v>333</v>
      </c>
      <c r="H14" s="557" t="s">
        <v>333</v>
      </c>
      <c r="I14" s="558" t="s">
        <v>333</v>
      </c>
      <c r="J14" s="558" t="s">
        <v>333</v>
      </c>
      <c r="K14" s="602" t="s">
        <v>333</v>
      </c>
      <c r="L14" s="602" t="s">
        <v>333</v>
      </c>
      <c r="M14" s="557" t="s">
        <v>333</v>
      </c>
      <c r="N14" s="558" t="s">
        <v>333</v>
      </c>
      <c r="O14" s="558" t="s">
        <v>333</v>
      </c>
      <c r="P14" s="602" t="s">
        <v>333</v>
      </c>
      <c r="Q14" s="557" t="s">
        <v>333</v>
      </c>
      <c r="R14" s="558" t="s">
        <v>333</v>
      </c>
      <c r="S14" s="589" t="s">
        <v>332</v>
      </c>
      <c r="T14" s="558" t="s">
        <v>333</v>
      </c>
      <c r="U14" s="559" t="s">
        <v>333</v>
      </c>
      <c r="V14" s="611" t="s">
        <v>335</v>
      </c>
      <c r="W14" s="608" t="s">
        <v>335</v>
      </c>
      <c r="X14" s="558" t="s">
        <v>333</v>
      </c>
      <c r="Y14" s="602" t="s">
        <v>333</v>
      </c>
      <c r="Z14" s="557" t="s">
        <v>333</v>
      </c>
      <c r="AA14" s="558" t="s">
        <v>333</v>
      </c>
      <c r="AB14" s="589" t="s">
        <v>332</v>
      </c>
      <c r="AC14" s="602" t="s">
        <v>333</v>
      </c>
      <c r="AD14" s="557" t="s">
        <v>333</v>
      </c>
      <c r="AE14" s="558" t="s">
        <v>333</v>
      </c>
      <c r="AF14" s="558" t="s">
        <v>333</v>
      </c>
      <c r="AG14" s="602" t="s">
        <v>333</v>
      </c>
      <c r="AH14" s="557" t="s">
        <v>333</v>
      </c>
      <c r="AI14" s="558" t="s">
        <v>333</v>
      </c>
      <c r="AJ14" s="558" t="s">
        <v>333</v>
      </c>
      <c r="AK14" s="602" t="s">
        <v>333</v>
      </c>
      <c r="AL14" s="557" t="s">
        <v>333</v>
      </c>
      <c r="AM14" s="558" t="s">
        <v>333</v>
      </c>
      <c r="AN14" s="558" t="s">
        <v>333</v>
      </c>
      <c r="AO14" s="558" t="s">
        <v>333</v>
      </c>
      <c r="AP14" s="602" t="s">
        <v>333</v>
      </c>
      <c r="AQ14" s="557" t="s">
        <v>333</v>
      </c>
      <c r="AR14" s="558" t="s">
        <v>333</v>
      </c>
      <c r="AS14" s="628" t="s">
        <v>338</v>
      </c>
      <c r="AT14" s="628" t="s">
        <v>338</v>
      </c>
      <c r="AU14" s="630" t="s">
        <v>338</v>
      </c>
      <c r="AV14" s="625"/>
      <c r="AW14" s="560"/>
      <c r="AX14" s="573"/>
      <c r="AY14" s="571"/>
      <c r="AZ14" s="608" t="s">
        <v>335</v>
      </c>
      <c r="BA14" s="522">
        <f>COUNTIF(D12:AU18,"к")</f>
        <v>14</v>
      </c>
      <c r="BB14" s="522">
        <f t="shared" si="0"/>
        <v>84</v>
      </c>
    </row>
    <row r="15" spans="1:54" s="513" customFormat="1" ht="10.5" customHeight="1" x14ac:dyDescent="0.2">
      <c r="A15" s="898"/>
      <c r="B15" s="894"/>
      <c r="C15" s="596" t="s">
        <v>327</v>
      </c>
      <c r="D15" s="598" t="s">
        <v>334</v>
      </c>
      <c r="E15" s="599" t="s">
        <v>334</v>
      </c>
      <c r="F15" s="599" t="s">
        <v>334</v>
      </c>
      <c r="G15" s="603" t="s">
        <v>334</v>
      </c>
      <c r="H15" s="598" t="s">
        <v>334</v>
      </c>
      <c r="I15" s="599" t="s">
        <v>334</v>
      </c>
      <c r="J15" s="599" t="s">
        <v>334</v>
      </c>
      <c r="K15" s="599" t="s">
        <v>334</v>
      </c>
      <c r="L15" s="603" t="s">
        <v>334</v>
      </c>
      <c r="M15" s="598" t="s">
        <v>334</v>
      </c>
      <c r="N15" s="599" t="s">
        <v>334</v>
      </c>
      <c r="O15" s="599" t="s">
        <v>334</v>
      </c>
      <c r="P15" s="603" t="s">
        <v>334</v>
      </c>
      <c r="Q15" s="598" t="s">
        <v>334</v>
      </c>
      <c r="R15" s="599" t="s">
        <v>334</v>
      </c>
      <c r="S15" s="599" t="s">
        <v>334</v>
      </c>
      <c r="T15" s="599" t="s">
        <v>334</v>
      </c>
      <c r="U15" s="607" t="s">
        <v>335</v>
      </c>
      <c r="V15" s="611" t="s">
        <v>335</v>
      </c>
      <c r="W15" s="599" t="s">
        <v>334</v>
      </c>
      <c r="X15" s="599" t="s">
        <v>334</v>
      </c>
      <c r="Y15" s="603" t="s">
        <v>334</v>
      </c>
      <c r="Z15" s="598" t="s">
        <v>334</v>
      </c>
      <c r="AA15" s="599" t="s">
        <v>334</v>
      </c>
      <c r="AB15" s="599" t="s">
        <v>334</v>
      </c>
      <c r="AC15" s="603" t="s">
        <v>334</v>
      </c>
      <c r="AD15" s="598" t="s">
        <v>334</v>
      </c>
      <c r="AE15" s="599" t="s">
        <v>334</v>
      </c>
      <c r="AF15" s="599" t="s">
        <v>334</v>
      </c>
      <c r="AG15" s="603" t="s">
        <v>334</v>
      </c>
      <c r="AH15" s="598" t="s">
        <v>334</v>
      </c>
      <c r="AI15" s="599" t="s">
        <v>334</v>
      </c>
      <c r="AJ15" s="599" t="s">
        <v>334</v>
      </c>
      <c r="AK15" s="603" t="s">
        <v>334</v>
      </c>
      <c r="AL15" s="598" t="s">
        <v>334</v>
      </c>
      <c r="AM15" s="599" t="s">
        <v>334</v>
      </c>
      <c r="AN15" s="599" t="s">
        <v>334</v>
      </c>
      <c r="AO15" s="599" t="s">
        <v>334</v>
      </c>
      <c r="AP15" s="603" t="s">
        <v>334</v>
      </c>
      <c r="AQ15" s="598" t="s">
        <v>334</v>
      </c>
      <c r="AR15" s="599" t="s">
        <v>334</v>
      </c>
      <c r="AS15" s="599" t="s">
        <v>334</v>
      </c>
      <c r="AT15" s="599" t="s">
        <v>334</v>
      </c>
      <c r="AU15" s="600" t="s">
        <v>334</v>
      </c>
      <c r="AV15" s="625"/>
      <c r="AW15" s="560"/>
      <c r="AX15" s="573"/>
      <c r="AY15" s="571"/>
      <c r="AZ15" s="558" t="s">
        <v>333</v>
      </c>
      <c r="BA15" s="522">
        <f>COUNTIF($D$12:$AU$18,"то")</f>
        <v>178</v>
      </c>
      <c r="BB15" s="633">
        <f>SUM(BA15*6)</f>
        <v>1068</v>
      </c>
    </row>
    <row r="16" spans="1:54" s="513" customFormat="1" ht="10.5" customHeight="1" x14ac:dyDescent="0.2">
      <c r="A16" s="898"/>
      <c r="B16" s="894"/>
      <c r="C16" s="595" t="s">
        <v>328</v>
      </c>
      <c r="D16" s="557" t="s">
        <v>333</v>
      </c>
      <c r="E16" s="558" t="s">
        <v>333</v>
      </c>
      <c r="F16" s="558" t="s">
        <v>333</v>
      </c>
      <c r="G16" s="602" t="s">
        <v>333</v>
      </c>
      <c r="H16" s="557" t="s">
        <v>333</v>
      </c>
      <c r="I16" s="558" t="s">
        <v>333</v>
      </c>
      <c r="J16" s="558" t="s">
        <v>333</v>
      </c>
      <c r="K16" s="602" t="s">
        <v>333</v>
      </c>
      <c r="L16" s="602" t="s">
        <v>333</v>
      </c>
      <c r="M16" s="557" t="s">
        <v>333</v>
      </c>
      <c r="N16" s="558" t="s">
        <v>333</v>
      </c>
      <c r="O16" s="558" t="s">
        <v>333</v>
      </c>
      <c r="P16" s="602" t="s">
        <v>333</v>
      </c>
      <c r="Q16" s="557" t="s">
        <v>333</v>
      </c>
      <c r="R16" s="589" t="s">
        <v>332</v>
      </c>
      <c r="S16" s="558" t="s">
        <v>333</v>
      </c>
      <c r="T16" s="558" t="s">
        <v>333</v>
      </c>
      <c r="U16" s="607" t="s">
        <v>335</v>
      </c>
      <c r="V16" s="611" t="s">
        <v>335</v>
      </c>
      <c r="W16" s="558" t="s">
        <v>333</v>
      </c>
      <c r="X16" s="558" t="s">
        <v>333</v>
      </c>
      <c r="Y16" s="602" t="s">
        <v>333</v>
      </c>
      <c r="Z16" s="557" t="s">
        <v>333</v>
      </c>
      <c r="AA16" s="558" t="s">
        <v>333</v>
      </c>
      <c r="AB16" s="558" t="s">
        <v>333</v>
      </c>
      <c r="AC16" s="602" t="s">
        <v>333</v>
      </c>
      <c r="AD16" s="557" t="s">
        <v>333</v>
      </c>
      <c r="AE16" s="558" t="s">
        <v>333</v>
      </c>
      <c r="AF16" s="558" t="s">
        <v>333</v>
      </c>
      <c r="AG16" s="602" t="s">
        <v>333</v>
      </c>
      <c r="AH16" s="557" t="s">
        <v>333</v>
      </c>
      <c r="AI16" s="558" t="s">
        <v>333</v>
      </c>
      <c r="AJ16" s="558" t="s">
        <v>333</v>
      </c>
      <c r="AK16" s="602" t="s">
        <v>333</v>
      </c>
      <c r="AL16" s="614" t="s">
        <v>336</v>
      </c>
      <c r="AM16" s="615" t="s">
        <v>336</v>
      </c>
      <c r="AN16" s="558" t="s">
        <v>333</v>
      </c>
      <c r="AO16" s="558" t="s">
        <v>333</v>
      </c>
      <c r="AP16" s="602" t="s">
        <v>333</v>
      </c>
      <c r="AQ16" s="557" t="s">
        <v>333</v>
      </c>
      <c r="AR16" s="615" t="s">
        <v>336</v>
      </c>
      <c r="AS16" s="628" t="s">
        <v>338</v>
      </c>
      <c r="AT16" s="628" t="s">
        <v>338</v>
      </c>
      <c r="AU16" s="630" t="s">
        <v>338</v>
      </c>
      <c r="AV16" s="625"/>
      <c r="AW16" s="560"/>
      <c r="AX16" s="573"/>
      <c r="AY16" s="571"/>
      <c r="AZ16" s="628" t="s">
        <v>338</v>
      </c>
      <c r="BA16" s="522">
        <f>COUNTIF(D12:AU18,"па")</f>
        <v>18</v>
      </c>
      <c r="BB16" s="522">
        <f t="shared" si="0"/>
        <v>108</v>
      </c>
    </row>
    <row r="17" spans="1:55" s="513" customFormat="1" ht="10.5" customHeight="1" x14ac:dyDescent="0.2">
      <c r="A17" s="898"/>
      <c r="B17" s="894"/>
      <c r="C17" s="595" t="s">
        <v>329</v>
      </c>
      <c r="D17" s="557" t="s">
        <v>333</v>
      </c>
      <c r="E17" s="558" t="s">
        <v>333</v>
      </c>
      <c r="F17" s="558" t="s">
        <v>333</v>
      </c>
      <c r="G17" s="602" t="s">
        <v>333</v>
      </c>
      <c r="H17" s="557" t="s">
        <v>333</v>
      </c>
      <c r="I17" s="558" t="s">
        <v>333</v>
      </c>
      <c r="J17" s="558" t="s">
        <v>333</v>
      </c>
      <c r="K17" s="602" t="s">
        <v>333</v>
      </c>
      <c r="L17" s="602" t="s">
        <v>333</v>
      </c>
      <c r="M17" s="557" t="s">
        <v>333</v>
      </c>
      <c r="N17" s="558" t="s">
        <v>333</v>
      </c>
      <c r="O17" s="558" t="s">
        <v>333</v>
      </c>
      <c r="P17" s="602" t="s">
        <v>333</v>
      </c>
      <c r="Q17" s="557" t="s">
        <v>333</v>
      </c>
      <c r="R17" s="589" t="s">
        <v>332</v>
      </c>
      <c r="S17" s="558" t="s">
        <v>333</v>
      </c>
      <c r="T17" s="558" t="s">
        <v>333</v>
      </c>
      <c r="U17" s="607" t="s">
        <v>335</v>
      </c>
      <c r="V17" s="611" t="s">
        <v>335</v>
      </c>
      <c r="W17" s="558" t="s">
        <v>333</v>
      </c>
      <c r="X17" s="558" t="s">
        <v>333</v>
      </c>
      <c r="Y17" s="602" t="s">
        <v>333</v>
      </c>
      <c r="Z17" s="557" t="s">
        <v>333</v>
      </c>
      <c r="AA17" s="558" t="s">
        <v>333</v>
      </c>
      <c r="AB17" s="558" t="s">
        <v>333</v>
      </c>
      <c r="AC17" s="602" t="s">
        <v>333</v>
      </c>
      <c r="AD17" s="557" t="s">
        <v>333</v>
      </c>
      <c r="AE17" s="558" t="s">
        <v>333</v>
      </c>
      <c r="AF17" s="558" t="s">
        <v>333</v>
      </c>
      <c r="AG17" s="602" t="s">
        <v>333</v>
      </c>
      <c r="AH17" s="557" t="s">
        <v>333</v>
      </c>
      <c r="AI17" s="558" t="s">
        <v>333</v>
      </c>
      <c r="AJ17" s="558" t="s">
        <v>333</v>
      </c>
      <c r="AK17" s="602" t="s">
        <v>333</v>
      </c>
      <c r="AL17" s="557" t="s">
        <v>333</v>
      </c>
      <c r="AM17" s="615" t="s">
        <v>336</v>
      </c>
      <c r="AN17" s="558" t="s">
        <v>333</v>
      </c>
      <c r="AO17" s="558" t="s">
        <v>333</v>
      </c>
      <c r="AP17" s="602" t="s">
        <v>333</v>
      </c>
      <c r="AQ17" s="557" t="s">
        <v>333</v>
      </c>
      <c r="AR17" s="558" t="s">
        <v>333</v>
      </c>
      <c r="AS17" s="628" t="s">
        <v>338</v>
      </c>
      <c r="AT17" s="628" t="s">
        <v>338</v>
      </c>
      <c r="AU17" s="630" t="s">
        <v>338</v>
      </c>
      <c r="AV17" s="625"/>
      <c r="AW17" s="560"/>
      <c r="AX17" s="573"/>
      <c r="AY17" s="571"/>
      <c r="AZ17" s="522"/>
      <c r="BA17" s="522"/>
      <c r="BB17" s="522"/>
    </row>
    <row r="18" spans="1:55" s="513" customFormat="1" ht="10.5" customHeight="1" thickBot="1" x14ac:dyDescent="0.25">
      <c r="A18" s="899"/>
      <c r="B18" s="895"/>
      <c r="C18" s="597" t="s">
        <v>330</v>
      </c>
      <c r="D18" s="561" t="s">
        <v>333</v>
      </c>
      <c r="E18" s="562" t="s">
        <v>333</v>
      </c>
      <c r="F18" s="562" t="s">
        <v>333</v>
      </c>
      <c r="G18" s="604" t="s">
        <v>333</v>
      </c>
      <c r="H18" s="561" t="s">
        <v>333</v>
      </c>
      <c r="I18" s="562" t="s">
        <v>333</v>
      </c>
      <c r="J18" s="562" t="s">
        <v>333</v>
      </c>
      <c r="K18" s="604" t="s">
        <v>333</v>
      </c>
      <c r="L18" s="604" t="s">
        <v>333</v>
      </c>
      <c r="M18" s="561" t="s">
        <v>333</v>
      </c>
      <c r="N18" s="562" t="s">
        <v>333</v>
      </c>
      <c r="O18" s="562" t="s">
        <v>333</v>
      </c>
      <c r="P18" s="604" t="s">
        <v>333</v>
      </c>
      <c r="Q18" s="561" t="s">
        <v>333</v>
      </c>
      <c r="R18" s="562" t="s">
        <v>333</v>
      </c>
      <c r="S18" s="562" t="s">
        <v>333</v>
      </c>
      <c r="T18" s="562" t="s">
        <v>333</v>
      </c>
      <c r="U18" s="613" t="s">
        <v>335</v>
      </c>
      <c r="V18" s="612" t="s">
        <v>335</v>
      </c>
      <c r="W18" s="562" t="s">
        <v>333</v>
      </c>
      <c r="X18" s="562" t="s">
        <v>333</v>
      </c>
      <c r="Y18" s="604" t="s">
        <v>333</v>
      </c>
      <c r="Z18" s="561" t="s">
        <v>333</v>
      </c>
      <c r="AA18" s="562" t="s">
        <v>333</v>
      </c>
      <c r="AB18" s="562" t="s">
        <v>333</v>
      </c>
      <c r="AC18" s="604" t="s">
        <v>333</v>
      </c>
      <c r="AD18" s="618" t="s">
        <v>336</v>
      </c>
      <c r="AE18" s="562" t="s">
        <v>333</v>
      </c>
      <c r="AF18" s="562" t="s">
        <v>333</v>
      </c>
      <c r="AG18" s="604" t="s">
        <v>333</v>
      </c>
      <c r="AH18" s="561" t="s">
        <v>333</v>
      </c>
      <c r="AI18" s="562" t="s">
        <v>333</v>
      </c>
      <c r="AJ18" s="562" t="s">
        <v>333</v>
      </c>
      <c r="AK18" s="604" t="s">
        <v>333</v>
      </c>
      <c r="AL18" s="561" t="s">
        <v>333</v>
      </c>
      <c r="AM18" s="562" t="s">
        <v>333</v>
      </c>
      <c r="AN18" s="562" t="s">
        <v>333</v>
      </c>
      <c r="AO18" s="562" t="s">
        <v>333</v>
      </c>
      <c r="AP18" s="604" t="s">
        <v>333</v>
      </c>
      <c r="AQ18" s="561" t="s">
        <v>333</v>
      </c>
      <c r="AR18" s="562" t="s">
        <v>333</v>
      </c>
      <c r="AS18" s="631" t="s">
        <v>338</v>
      </c>
      <c r="AT18" s="631" t="s">
        <v>338</v>
      </c>
      <c r="AU18" s="632" t="s">
        <v>338</v>
      </c>
      <c r="AV18" s="626"/>
      <c r="AW18" s="563"/>
      <c r="AX18" s="573"/>
      <c r="AY18" s="571"/>
      <c r="AZ18" s="522"/>
      <c r="BA18" s="522"/>
      <c r="BB18" s="522">
        <f>SUM(BB12:BB16)</f>
        <v>1596</v>
      </c>
    </row>
    <row r="19" spans="1:55" s="513" customFormat="1" ht="10.5" customHeight="1" x14ac:dyDescent="0.2">
      <c r="A19" s="578"/>
      <c r="B19" s="580"/>
      <c r="C19" s="581"/>
      <c r="D19" s="619"/>
      <c r="E19" s="619"/>
      <c r="F19" s="619"/>
      <c r="G19" s="619"/>
      <c r="H19" s="582"/>
      <c r="I19" s="582"/>
      <c r="J19" s="582"/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3"/>
      <c r="V19" s="582"/>
      <c r="W19" s="582"/>
      <c r="X19" s="582"/>
      <c r="Y19" s="582"/>
      <c r="Z19" s="582"/>
      <c r="AA19" s="582"/>
      <c r="AB19" s="584"/>
      <c r="AC19" s="582"/>
      <c r="AD19" s="583"/>
      <c r="AE19" s="582"/>
      <c r="AF19" s="582"/>
      <c r="AG19" s="582"/>
      <c r="AH19" s="582"/>
      <c r="AI19" s="582"/>
      <c r="AJ19" s="582"/>
      <c r="AK19" s="582"/>
      <c r="AL19" s="582"/>
      <c r="AM19" s="582"/>
      <c r="AN19" s="582"/>
      <c r="AO19" s="582"/>
      <c r="AP19" s="582"/>
      <c r="AQ19" s="582"/>
      <c r="AR19" s="582"/>
      <c r="AS19" s="582"/>
      <c r="AT19" s="582"/>
      <c r="AU19" s="582"/>
      <c r="AV19" s="585"/>
      <c r="AW19" s="586"/>
      <c r="AX19" s="520"/>
      <c r="AY19" s="514"/>
      <c r="AZ19" s="514"/>
      <c r="BA19" s="514"/>
    </row>
    <row r="20" spans="1:55" s="513" customFormat="1" ht="10.5" customHeight="1" x14ac:dyDescent="0.2">
      <c r="A20" s="547"/>
      <c r="B20" s="548"/>
      <c r="C20" s="634"/>
      <c r="D20" s="535"/>
      <c r="E20" s="535"/>
      <c r="F20" s="535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50"/>
      <c r="V20" s="522"/>
      <c r="W20" s="522"/>
      <c r="X20" s="522"/>
      <c r="Y20" s="522"/>
      <c r="Z20" s="522"/>
      <c r="AA20" s="522"/>
      <c r="AB20" s="551"/>
      <c r="AC20" s="522"/>
      <c r="AD20" s="550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52"/>
      <c r="AW20" s="579"/>
      <c r="AX20" s="520"/>
      <c r="AY20" s="514"/>
      <c r="AZ20" s="514"/>
      <c r="BA20" s="514"/>
    </row>
    <row r="21" spans="1:55" s="513" customFormat="1" ht="10.5" customHeight="1" x14ac:dyDescent="0.2">
      <c r="A21" s="547"/>
      <c r="B21" s="548"/>
      <c r="C21" s="634"/>
      <c r="D21" s="535"/>
      <c r="E21" s="535"/>
      <c r="F21" s="535"/>
      <c r="G21" s="522"/>
      <c r="H21" s="522"/>
      <c r="I21" s="522"/>
      <c r="J21" s="522"/>
      <c r="K21" s="522"/>
      <c r="L21" s="522"/>
      <c r="M21" s="522"/>
      <c r="N21" s="522"/>
      <c r="O21" s="522"/>
      <c r="P21" s="522"/>
      <c r="Q21" s="522"/>
      <c r="R21" s="522"/>
      <c r="S21" s="522"/>
      <c r="T21" s="522"/>
      <c r="U21" s="550"/>
      <c r="V21" s="522"/>
      <c r="W21" s="522"/>
      <c r="X21" s="522"/>
      <c r="Y21" s="522"/>
      <c r="Z21" s="522"/>
      <c r="AA21" s="522"/>
      <c r="AB21" s="551"/>
      <c r="AC21" s="522"/>
      <c r="AD21" s="550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52"/>
      <c r="AW21" s="579"/>
      <c r="AX21" s="520"/>
      <c r="AY21" s="514"/>
      <c r="AZ21" s="514"/>
      <c r="BA21" s="514"/>
    </row>
    <row r="22" spans="1:55" s="513" customFormat="1" ht="10.5" customHeight="1" x14ac:dyDescent="0.2">
      <c r="A22" s="547"/>
      <c r="B22" s="548"/>
      <c r="C22" s="634"/>
      <c r="D22" s="535"/>
      <c r="E22" s="535"/>
      <c r="F22" s="535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50"/>
      <c r="V22" s="522"/>
      <c r="W22" s="522"/>
      <c r="X22" s="522"/>
      <c r="Y22" s="522"/>
      <c r="Z22" s="522"/>
      <c r="AA22" s="522"/>
      <c r="AB22" s="551"/>
      <c r="AC22" s="522"/>
      <c r="AD22" s="550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52"/>
      <c r="AW22" s="579"/>
      <c r="AX22" s="520"/>
      <c r="AY22" s="514"/>
      <c r="AZ22" s="514"/>
      <c r="BA22" s="514"/>
    </row>
    <row r="23" spans="1:55" s="513" customFormat="1" ht="8.25" customHeight="1" x14ac:dyDescent="0.2">
      <c r="A23" s="547"/>
      <c r="B23" s="548"/>
      <c r="C23" s="634"/>
      <c r="D23" s="535"/>
      <c r="E23" s="535"/>
      <c r="F23" s="535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50"/>
      <c r="V23" s="522"/>
      <c r="W23" s="522"/>
      <c r="X23" s="522"/>
      <c r="Y23" s="522"/>
      <c r="Z23" s="522"/>
      <c r="AA23" s="522"/>
      <c r="AB23" s="551"/>
      <c r="AC23" s="522"/>
      <c r="AD23" s="550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52"/>
      <c r="AW23" s="579"/>
      <c r="AX23" s="520"/>
      <c r="AY23" s="514"/>
      <c r="AZ23" s="514"/>
      <c r="BA23" s="514"/>
    </row>
    <row r="24" spans="1:55" s="513" customFormat="1" ht="10.5" customHeight="1" x14ac:dyDescent="0.2">
      <c r="A24" s="547"/>
      <c r="B24" s="548"/>
      <c r="C24" s="634"/>
      <c r="D24" s="535"/>
      <c r="E24" s="535"/>
      <c r="F24" s="535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50"/>
      <c r="V24" s="522"/>
      <c r="W24" s="522"/>
      <c r="X24" s="522"/>
      <c r="Y24" s="522"/>
      <c r="Z24" s="522"/>
      <c r="AA24" s="522"/>
      <c r="AB24" s="551"/>
      <c r="AC24" s="522"/>
      <c r="AD24" s="550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2"/>
      <c r="AU24" s="522"/>
      <c r="AV24" s="552"/>
      <c r="AW24" s="579"/>
      <c r="AX24" s="520"/>
      <c r="AY24" s="514"/>
      <c r="AZ24" s="514"/>
      <c r="BA24" s="514"/>
    </row>
    <row r="25" spans="1:55" s="513" customFormat="1" ht="10.5" customHeight="1" x14ac:dyDescent="0.2">
      <c r="A25" s="547"/>
      <c r="B25" s="548"/>
      <c r="C25" s="634"/>
      <c r="D25" s="535"/>
      <c r="E25" s="535"/>
      <c r="F25" s="535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50"/>
      <c r="V25" s="522"/>
      <c r="W25" s="522"/>
      <c r="X25" s="522"/>
      <c r="Y25" s="522"/>
      <c r="Z25" s="522"/>
      <c r="AA25" s="522"/>
      <c r="AB25" s="551"/>
      <c r="AC25" s="522"/>
      <c r="AD25" s="550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52"/>
      <c r="AW25" s="579"/>
      <c r="AX25" s="520"/>
      <c r="AY25" s="514"/>
      <c r="AZ25" s="514"/>
      <c r="BA25" s="514"/>
    </row>
    <row r="26" spans="1:55" s="513" customFormat="1" ht="10.5" customHeight="1" x14ac:dyDescent="0.2">
      <c r="A26" s="547"/>
      <c r="B26" s="548"/>
      <c r="C26" s="634"/>
      <c r="D26" s="535"/>
      <c r="E26" s="535"/>
      <c r="F26" s="535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50"/>
      <c r="V26" s="522"/>
      <c r="W26" s="522"/>
      <c r="X26" s="522"/>
      <c r="Y26" s="522"/>
      <c r="Z26" s="522"/>
      <c r="AA26" s="522"/>
      <c r="AB26" s="551"/>
      <c r="AC26" s="522"/>
      <c r="AD26" s="550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52"/>
      <c r="AW26" s="579"/>
      <c r="AX26" s="520"/>
      <c r="AY26" s="514"/>
      <c r="AZ26" s="514"/>
      <c r="BA26" s="514"/>
    </row>
    <row r="27" spans="1:55" s="513" customFormat="1" ht="10.5" customHeight="1" x14ac:dyDescent="0.2">
      <c r="A27" s="547"/>
      <c r="B27" s="548"/>
      <c r="C27" s="634"/>
      <c r="D27" s="522"/>
      <c r="E27" s="522"/>
      <c r="F27" s="522"/>
      <c r="G27" s="522"/>
      <c r="H27" s="522"/>
      <c r="I27" s="522"/>
      <c r="J27" s="522"/>
      <c r="K27" s="522"/>
      <c r="L27" s="522"/>
      <c r="M27" s="522"/>
      <c r="N27" s="522"/>
      <c r="O27" s="522"/>
      <c r="P27" s="522"/>
      <c r="Q27" s="522"/>
      <c r="R27" s="522"/>
      <c r="S27" s="522"/>
      <c r="T27" s="522"/>
      <c r="U27" s="550"/>
      <c r="V27" s="522"/>
      <c r="W27" s="522"/>
      <c r="X27" s="522"/>
      <c r="Y27" s="522"/>
      <c r="Z27" s="522"/>
      <c r="AA27" s="522"/>
      <c r="AB27" s="551"/>
      <c r="AC27" s="522"/>
      <c r="AD27" s="550"/>
      <c r="AE27" s="522"/>
      <c r="AF27" s="522"/>
      <c r="AG27" s="522"/>
      <c r="AH27" s="522"/>
      <c r="AI27" s="522"/>
      <c r="AJ27" s="522"/>
      <c r="AK27" s="522"/>
      <c r="AL27" s="522"/>
      <c r="AM27" s="522"/>
      <c r="AN27" s="522"/>
      <c r="AO27" s="522"/>
      <c r="AP27" s="522"/>
      <c r="AQ27" s="522"/>
      <c r="AR27" s="522"/>
      <c r="AS27" s="522"/>
      <c r="AT27" s="522"/>
      <c r="AU27" s="522"/>
      <c r="AV27" s="552"/>
      <c r="AW27" s="579"/>
      <c r="AX27" s="520"/>
      <c r="AY27" s="514"/>
      <c r="AZ27" s="514"/>
      <c r="BA27" s="514"/>
    </row>
    <row r="28" spans="1:55" s="513" customFormat="1" ht="10.5" customHeight="1" x14ac:dyDescent="0.2">
      <c r="A28" s="547"/>
      <c r="B28" s="548"/>
      <c r="C28" s="549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50"/>
      <c r="V28" s="522"/>
      <c r="W28" s="522"/>
      <c r="X28" s="522"/>
      <c r="Y28" s="522"/>
      <c r="Z28" s="522"/>
      <c r="AA28" s="522"/>
      <c r="AB28" s="551"/>
      <c r="AC28" s="522"/>
      <c r="AD28" s="550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52"/>
      <c r="AW28" s="579"/>
      <c r="AX28" s="520"/>
      <c r="AY28" s="514"/>
      <c r="AZ28" s="514"/>
      <c r="BA28" s="514"/>
    </row>
    <row r="29" spans="1:55" s="513" customFormat="1" ht="10.5" customHeight="1" x14ac:dyDescent="0.2">
      <c r="A29" s="547"/>
      <c r="B29" s="548"/>
      <c r="C29" s="549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50"/>
      <c r="V29" s="522"/>
      <c r="W29" s="522"/>
      <c r="X29" s="522"/>
      <c r="Y29" s="522"/>
      <c r="Z29" s="522"/>
      <c r="AA29" s="522"/>
      <c r="AB29" s="551"/>
      <c r="AC29" s="522"/>
      <c r="AD29" s="550"/>
      <c r="AE29" s="522"/>
      <c r="AF29" s="522"/>
      <c r="AG29" s="522"/>
      <c r="AH29" s="522"/>
      <c r="AI29" s="522"/>
      <c r="AJ29" s="522"/>
      <c r="AK29" s="522"/>
      <c r="AL29" s="522"/>
      <c r="AM29" s="522"/>
      <c r="AN29" s="522"/>
      <c r="AO29" s="522"/>
      <c r="AP29" s="522"/>
      <c r="AQ29" s="522"/>
      <c r="AR29" s="522"/>
      <c r="AS29" s="522"/>
      <c r="AT29" s="522"/>
      <c r="AU29" s="522"/>
      <c r="AV29" s="552"/>
      <c r="AW29" s="579"/>
      <c r="AX29" s="520"/>
      <c r="AY29" s="514"/>
      <c r="AZ29" s="514"/>
      <c r="BA29" s="514"/>
    </row>
    <row r="30" spans="1:55" s="513" customFormat="1" ht="10.5" customHeight="1" x14ac:dyDescent="0.2">
      <c r="A30" s="547"/>
      <c r="B30" s="548"/>
      <c r="C30" s="549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50"/>
      <c r="V30" s="522"/>
      <c r="W30" s="522"/>
      <c r="X30" s="522"/>
      <c r="Y30" s="522"/>
      <c r="Z30" s="522"/>
      <c r="AA30" s="522"/>
      <c r="AB30" s="551"/>
      <c r="AC30" s="522"/>
      <c r="AD30" s="550"/>
      <c r="AE30" s="522"/>
      <c r="AF30" s="522"/>
      <c r="AG30" s="522"/>
      <c r="AH30" s="522"/>
      <c r="AI30" s="522"/>
      <c r="AJ30" s="522"/>
      <c r="AK30" s="522"/>
      <c r="AL30" s="522"/>
      <c r="AM30" s="522"/>
      <c r="AN30" s="522"/>
      <c r="AO30" s="522"/>
      <c r="AP30" s="522"/>
      <c r="AQ30" s="522"/>
      <c r="AR30" s="522"/>
      <c r="AS30" s="522"/>
      <c r="AT30" s="522"/>
      <c r="AU30" s="522"/>
      <c r="AV30" s="552"/>
      <c r="AW30" s="579"/>
      <c r="AX30" s="520"/>
      <c r="AY30" s="514"/>
      <c r="AZ30" s="514"/>
      <c r="BA30" s="514"/>
    </row>
    <row r="31" spans="1:55" s="513" customFormat="1" ht="10.5" customHeight="1" x14ac:dyDescent="0.2">
      <c r="A31" s="547"/>
      <c r="B31" s="548"/>
      <c r="C31" s="549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50"/>
      <c r="V31" s="522"/>
      <c r="W31" s="522"/>
      <c r="X31" s="522"/>
      <c r="Y31" s="522"/>
      <c r="Z31" s="522"/>
      <c r="AA31" s="522"/>
      <c r="AB31" s="551"/>
      <c r="AC31" s="522"/>
      <c r="AD31" s="550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52"/>
      <c r="AW31" s="579"/>
      <c r="AX31" s="520"/>
      <c r="AY31" s="514"/>
      <c r="AZ31" s="514"/>
      <c r="BA31" s="514"/>
    </row>
    <row r="32" spans="1:55" ht="30" customHeight="1" x14ac:dyDescent="0.25">
      <c r="A32" s="910" t="s">
        <v>142</v>
      </c>
      <c r="D32" s="542" t="s">
        <v>143</v>
      </c>
      <c r="E32" s="543"/>
      <c r="F32" s="543"/>
      <c r="G32" s="544"/>
      <c r="H32" s="909" t="s">
        <v>144</v>
      </c>
      <c r="I32" s="542" t="s">
        <v>145</v>
      </c>
      <c r="J32" s="543"/>
      <c r="K32" s="544"/>
      <c r="L32" s="909" t="s">
        <v>146</v>
      </c>
      <c r="M32" s="542" t="s">
        <v>147</v>
      </c>
      <c r="N32" s="543"/>
      <c r="O32" s="544"/>
      <c r="P32" s="545"/>
      <c r="Q32" s="542" t="s">
        <v>148</v>
      </c>
      <c r="R32" s="543"/>
      <c r="S32" s="543"/>
      <c r="T32" s="544"/>
      <c r="U32" s="546" t="s">
        <v>149</v>
      </c>
      <c r="V32" s="542" t="s">
        <v>150</v>
      </c>
      <c r="W32" s="543"/>
      <c r="X32" s="544"/>
      <c r="Y32" s="546" t="s">
        <v>151</v>
      </c>
      <c r="Z32" s="542" t="s">
        <v>152</v>
      </c>
      <c r="AA32" s="543"/>
      <c r="AB32" s="544"/>
      <c r="AC32" s="546" t="s">
        <v>153</v>
      </c>
      <c r="AD32" s="542" t="s">
        <v>154</v>
      </c>
      <c r="AE32" s="543"/>
      <c r="AF32" s="543"/>
      <c r="AG32" s="544"/>
      <c r="AH32" s="546" t="s">
        <v>155</v>
      </c>
      <c r="AI32" s="542" t="s">
        <v>156</v>
      </c>
      <c r="AJ32" s="543"/>
      <c r="AK32" s="544"/>
      <c r="AL32" s="546" t="s">
        <v>157</v>
      </c>
      <c r="AM32" s="542" t="s">
        <v>158</v>
      </c>
      <c r="AN32" s="543"/>
      <c r="AO32" s="543"/>
      <c r="AP32" s="544"/>
      <c r="AQ32" s="542" t="s">
        <v>159</v>
      </c>
      <c r="AR32" s="543"/>
      <c r="AS32" s="543"/>
      <c r="AT32" s="544"/>
      <c r="AU32" s="546" t="s">
        <v>160</v>
      </c>
      <c r="AV32" s="542" t="s">
        <v>161</v>
      </c>
      <c r="AW32" s="543"/>
      <c r="AX32" s="544"/>
      <c r="AY32" s="546" t="s">
        <v>162</v>
      </c>
      <c r="AZ32" s="542" t="s">
        <v>163</v>
      </c>
      <c r="BA32" s="543"/>
      <c r="BB32" s="530"/>
      <c r="BC32" s="531"/>
    </row>
    <row r="33" spans="1:64" ht="52.5" customHeight="1" x14ac:dyDescent="0.25">
      <c r="A33" s="883"/>
      <c r="D33" s="498" t="s">
        <v>164</v>
      </c>
      <c r="E33" s="498" t="s">
        <v>165</v>
      </c>
      <c r="F33" s="498" t="s">
        <v>166</v>
      </c>
      <c r="G33" s="498" t="s">
        <v>167</v>
      </c>
      <c r="H33" s="887"/>
      <c r="I33" s="498" t="s">
        <v>168</v>
      </c>
      <c r="J33" s="498" t="s">
        <v>169</v>
      </c>
      <c r="K33" s="498" t="s">
        <v>170</v>
      </c>
      <c r="L33" s="887"/>
      <c r="M33" s="498" t="s">
        <v>171</v>
      </c>
      <c r="N33" s="498" t="s">
        <v>172</v>
      </c>
      <c r="O33" s="498" t="s">
        <v>173</v>
      </c>
      <c r="P33" s="498" t="s">
        <v>174</v>
      </c>
      <c r="Q33" s="498" t="s">
        <v>164</v>
      </c>
      <c r="R33" s="498" t="s">
        <v>165</v>
      </c>
      <c r="S33" s="498" t="s">
        <v>166</v>
      </c>
      <c r="T33" s="498" t="s">
        <v>167</v>
      </c>
      <c r="U33" s="532"/>
      <c r="V33" s="498" t="s">
        <v>175</v>
      </c>
      <c r="W33" s="498" t="s">
        <v>176</v>
      </c>
      <c r="X33" s="498" t="s">
        <v>177</v>
      </c>
      <c r="Y33" s="532"/>
      <c r="Z33" s="498" t="s">
        <v>178</v>
      </c>
      <c r="AA33" s="498" t="s">
        <v>179</v>
      </c>
      <c r="AB33" s="498" t="s">
        <v>180</v>
      </c>
      <c r="AC33" s="532"/>
      <c r="AD33" s="498" t="s">
        <v>178</v>
      </c>
      <c r="AE33" s="498" t="s">
        <v>179</v>
      </c>
      <c r="AF33" s="498" t="s">
        <v>180</v>
      </c>
      <c r="AG33" s="498" t="s">
        <v>181</v>
      </c>
      <c r="AH33" s="532"/>
      <c r="AI33" s="498" t="s">
        <v>168</v>
      </c>
      <c r="AJ33" s="498" t="s">
        <v>169</v>
      </c>
      <c r="AK33" s="498" t="s">
        <v>170</v>
      </c>
      <c r="AL33" s="532"/>
      <c r="AM33" s="498" t="s">
        <v>182</v>
      </c>
      <c r="AN33" s="498" t="s">
        <v>183</v>
      </c>
      <c r="AO33" s="498" t="s">
        <v>184</v>
      </c>
      <c r="AP33" s="498" t="s">
        <v>185</v>
      </c>
      <c r="AQ33" s="498" t="s">
        <v>164</v>
      </c>
      <c r="AR33" s="498" t="s">
        <v>165</v>
      </c>
      <c r="AS33" s="498" t="s">
        <v>166</v>
      </c>
      <c r="AT33" s="498" t="s">
        <v>167</v>
      </c>
      <c r="AU33" s="532"/>
      <c r="AV33" s="498" t="s">
        <v>168</v>
      </c>
      <c r="AW33" s="498" t="s">
        <v>169</v>
      </c>
      <c r="AX33" s="498" t="s">
        <v>170</v>
      </c>
      <c r="AY33" s="532"/>
      <c r="AZ33" s="498" t="s">
        <v>171</v>
      </c>
      <c r="BA33" s="498" t="s">
        <v>172</v>
      </c>
      <c r="BB33" s="498" t="s">
        <v>173</v>
      </c>
      <c r="BC33" s="499" t="s">
        <v>186</v>
      </c>
    </row>
    <row r="34" spans="1:64" ht="19.5" customHeight="1" x14ac:dyDescent="0.25">
      <c r="A34" s="883"/>
      <c r="D34" s="500" t="s">
        <v>1</v>
      </c>
      <c r="E34" s="500" t="s">
        <v>187</v>
      </c>
      <c r="F34" s="500" t="s">
        <v>188</v>
      </c>
      <c r="G34" s="500" t="s">
        <v>189</v>
      </c>
      <c r="H34" s="500" t="s">
        <v>190</v>
      </c>
      <c r="I34" s="500" t="s">
        <v>191</v>
      </c>
      <c r="J34" s="500" t="s">
        <v>192</v>
      </c>
      <c r="K34" s="500" t="s">
        <v>193</v>
      </c>
      <c r="L34" s="500" t="s">
        <v>194</v>
      </c>
      <c r="M34" s="500" t="s">
        <v>195</v>
      </c>
      <c r="N34" s="500" t="s">
        <v>196</v>
      </c>
      <c r="O34" s="500" t="s">
        <v>197</v>
      </c>
      <c r="P34" s="500" t="s">
        <v>198</v>
      </c>
      <c r="Q34" s="500" t="s">
        <v>199</v>
      </c>
      <c r="R34" s="500" t="s">
        <v>200</v>
      </c>
      <c r="S34" s="500" t="s">
        <v>201</v>
      </c>
      <c r="T34" s="500" t="s">
        <v>202</v>
      </c>
      <c r="U34" s="500" t="s">
        <v>203</v>
      </c>
      <c r="V34" s="500" t="s">
        <v>204</v>
      </c>
      <c r="W34" s="500" t="s">
        <v>205</v>
      </c>
      <c r="X34" s="500" t="s">
        <v>206</v>
      </c>
      <c r="Y34" s="500" t="s">
        <v>207</v>
      </c>
      <c r="Z34" s="500" t="s">
        <v>208</v>
      </c>
      <c r="AA34" s="500" t="s">
        <v>209</v>
      </c>
      <c r="AB34" s="500" t="s">
        <v>210</v>
      </c>
      <c r="AC34" s="500" t="s">
        <v>211</v>
      </c>
      <c r="AD34" s="500" t="s">
        <v>212</v>
      </c>
      <c r="AE34" s="500" t="s">
        <v>213</v>
      </c>
      <c r="AF34" s="500" t="s">
        <v>214</v>
      </c>
      <c r="AG34" s="500" t="s">
        <v>215</v>
      </c>
      <c r="AH34" s="500" t="s">
        <v>216</v>
      </c>
      <c r="AI34" s="500" t="s">
        <v>217</v>
      </c>
      <c r="AJ34" s="500" t="s">
        <v>218</v>
      </c>
      <c r="AK34" s="500" t="s">
        <v>219</v>
      </c>
      <c r="AL34" s="500" t="s">
        <v>220</v>
      </c>
      <c r="AM34" s="500" t="s">
        <v>221</v>
      </c>
      <c r="AN34" s="500" t="s">
        <v>222</v>
      </c>
      <c r="AO34" s="500" t="s">
        <v>223</v>
      </c>
      <c r="AP34" s="500" t="s">
        <v>224</v>
      </c>
      <c r="AQ34" s="500" t="s">
        <v>225</v>
      </c>
      <c r="AR34" s="500" t="s">
        <v>226</v>
      </c>
      <c r="AS34" s="500" t="s">
        <v>227</v>
      </c>
      <c r="AT34" s="500" t="s">
        <v>228</v>
      </c>
      <c r="AU34" s="500" t="s">
        <v>229</v>
      </c>
      <c r="AV34" s="500" t="s">
        <v>230</v>
      </c>
      <c r="AW34" s="500" t="s">
        <v>231</v>
      </c>
      <c r="AX34" s="500" t="s">
        <v>232</v>
      </c>
      <c r="AY34" s="500" t="s">
        <v>233</v>
      </c>
      <c r="AZ34" s="500" t="s">
        <v>234</v>
      </c>
      <c r="BA34" s="500" t="s">
        <v>235</v>
      </c>
      <c r="BB34" s="500" t="s">
        <v>236</v>
      </c>
      <c r="BC34" s="501" t="s">
        <v>237</v>
      </c>
    </row>
    <row r="35" spans="1:64" ht="34.5" customHeight="1" x14ac:dyDescent="0.25">
      <c r="A35" s="507" t="s">
        <v>238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 t="s">
        <v>249</v>
      </c>
      <c r="V35" s="508" t="s">
        <v>249</v>
      </c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8"/>
      <c r="AK35" s="508"/>
      <c r="AL35" s="508"/>
      <c r="AM35" s="508"/>
      <c r="AN35" s="508"/>
      <c r="AO35" s="508"/>
      <c r="AP35" s="508"/>
      <c r="AQ35" s="508"/>
      <c r="AR35" s="508"/>
      <c r="AS35" s="508" t="s">
        <v>250</v>
      </c>
      <c r="AT35" s="508" t="s">
        <v>250</v>
      </c>
      <c r="AU35" s="508" t="s">
        <v>249</v>
      </c>
      <c r="AV35" s="508" t="s">
        <v>249</v>
      </c>
      <c r="AW35" s="508" t="s">
        <v>249</v>
      </c>
      <c r="AX35" s="508" t="s">
        <v>249</v>
      </c>
      <c r="AY35" s="508" t="s">
        <v>249</v>
      </c>
      <c r="AZ35" s="508" t="s">
        <v>249</v>
      </c>
      <c r="BA35" s="508" t="s">
        <v>249</v>
      </c>
      <c r="BB35" s="508" t="s">
        <v>249</v>
      </c>
      <c r="BC35" s="508" t="s">
        <v>249</v>
      </c>
      <c r="BD35" s="502"/>
      <c r="BE35" s="502"/>
      <c r="BF35" s="495"/>
      <c r="BG35" s="502"/>
      <c r="BH35" s="502"/>
      <c r="BI35" s="495"/>
      <c r="BJ35" s="502"/>
      <c r="BK35" s="502"/>
      <c r="BL35" s="495"/>
    </row>
    <row r="36" spans="1:64" ht="9.9499999999999993" customHeight="1" x14ac:dyDescent="0.25">
      <c r="A36" s="500"/>
      <c r="D36" s="533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  <c r="P36" s="534"/>
      <c r="Q36" s="534"/>
      <c r="R36" s="534"/>
      <c r="S36" s="534"/>
      <c r="T36" s="534"/>
      <c r="U36" s="534"/>
      <c r="V36" s="534"/>
      <c r="W36" s="534"/>
      <c r="X36" s="534"/>
      <c r="Y36" s="534"/>
      <c r="Z36" s="534"/>
      <c r="AA36" s="534"/>
      <c r="AB36" s="534"/>
      <c r="AC36" s="534"/>
      <c r="AD36" s="534"/>
      <c r="AE36" s="534"/>
      <c r="AF36" s="534"/>
      <c r="AG36" s="534"/>
      <c r="AH36" s="534"/>
      <c r="AI36" s="534"/>
      <c r="AJ36" s="534"/>
      <c r="AK36" s="534"/>
      <c r="AL36" s="534"/>
      <c r="AM36" s="534"/>
      <c r="AN36" s="534"/>
      <c r="AO36" s="534"/>
      <c r="AP36" s="534"/>
      <c r="AQ36" s="534"/>
      <c r="AR36" s="534"/>
      <c r="AS36" s="534"/>
      <c r="AT36" s="534"/>
      <c r="AU36" s="534"/>
      <c r="AV36" s="534"/>
      <c r="AW36" s="534"/>
      <c r="AX36" s="534"/>
      <c r="AY36" s="534"/>
      <c r="AZ36" s="534"/>
      <c r="BA36" s="534"/>
      <c r="BB36" s="534"/>
      <c r="BC36" s="534"/>
      <c r="BD36" s="502"/>
      <c r="BE36" s="502"/>
      <c r="BF36" s="495"/>
      <c r="BG36" s="502"/>
      <c r="BH36" s="502"/>
      <c r="BI36" s="495"/>
      <c r="BJ36" s="502"/>
      <c r="BK36" s="502"/>
      <c r="BL36" s="495"/>
    </row>
    <row r="37" spans="1:64" ht="35.25" customHeight="1" x14ac:dyDescent="0.25">
      <c r="A37" s="507" t="s">
        <v>239</v>
      </c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 t="s">
        <v>249</v>
      </c>
      <c r="V37" s="509" t="s">
        <v>249</v>
      </c>
      <c r="W37" s="509" t="s">
        <v>251</v>
      </c>
      <c r="X37" s="509" t="s">
        <v>251</v>
      </c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09"/>
      <c r="AQ37" s="509"/>
      <c r="AR37" s="509"/>
      <c r="AS37" s="509"/>
      <c r="AT37" s="509" t="s">
        <v>250</v>
      </c>
      <c r="AU37" s="509" t="s">
        <v>249</v>
      </c>
      <c r="AV37" s="509" t="s">
        <v>249</v>
      </c>
      <c r="AW37" s="509" t="s">
        <v>249</v>
      </c>
      <c r="AX37" s="509" t="s">
        <v>249</v>
      </c>
      <c r="AY37" s="509" t="s">
        <v>249</v>
      </c>
      <c r="AZ37" s="509" t="s">
        <v>249</v>
      </c>
      <c r="BA37" s="509" t="s">
        <v>249</v>
      </c>
      <c r="BB37" s="509" t="s">
        <v>249</v>
      </c>
      <c r="BC37" s="509" t="s">
        <v>249</v>
      </c>
      <c r="BD37" s="502"/>
      <c r="BE37" s="502"/>
      <c r="BF37" s="495"/>
      <c r="BG37" s="502"/>
      <c r="BH37" s="502"/>
      <c r="BI37" s="495"/>
      <c r="BJ37" s="502"/>
      <c r="BK37" s="502"/>
      <c r="BL37" s="495"/>
    </row>
    <row r="38" spans="1:64" ht="9.9499999999999993" customHeight="1" x14ac:dyDescent="0.25">
      <c r="A38" s="500"/>
      <c r="D38" s="533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534"/>
      <c r="W38" s="534"/>
      <c r="X38" s="534"/>
      <c r="Y38" s="534"/>
      <c r="Z38" s="534"/>
      <c r="AA38" s="534"/>
      <c r="AB38" s="534"/>
      <c r="AC38" s="534"/>
      <c r="AD38" s="534"/>
      <c r="AE38" s="534"/>
      <c r="AF38" s="534"/>
      <c r="AG38" s="534"/>
      <c r="AH38" s="534"/>
      <c r="AI38" s="534"/>
      <c r="AJ38" s="534"/>
      <c r="AK38" s="534"/>
      <c r="AL38" s="534"/>
      <c r="AM38" s="534"/>
      <c r="AN38" s="534"/>
      <c r="AO38" s="534"/>
      <c r="AP38" s="534"/>
      <c r="AQ38" s="534"/>
      <c r="AR38" s="534"/>
      <c r="AS38" s="534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02"/>
      <c r="BE38" s="502"/>
      <c r="BF38" s="495"/>
      <c r="BG38" s="502"/>
      <c r="BH38" s="502"/>
      <c r="BI38" s="495"/>
      <c r="BJ38" s="502"/>
      <c r="BK38" s="502"/>
      <c r="BL38" s="495"/>
    </row>
    <row r="39" spans="1:64" ht="30" customHeight="1" x14ac:dyDescent="0.25">
      <c r="A39" s="507" t="s">
        <v>240</v>
      </c>
      <c r="D39" s="509" t="s">
        <v>251</v>
      </c>
      <c r="E39" s="509" t="s">
        <v>251</v>
      </c>
      <c r="F39" s="509"/>
      <c r="G39" s="509"/>
      <c r="H39" s="509"/>
      <c r="I39" s="509"/>
      <c r="J39" s="509"/>
      <c r="K39" s="509"/>
      <c r="L39" s="509"/>
      <c r="M39" s="509"/>
      <c r="N39" s="509"/>
      <c r="O39" s="509"/>
      <c r="P39" s="509"/>
      <c r="Q39" s="509"/>
      <c r="R39" s="509"/>
      <c r="S39" s="509"/>
      <c r="T39" s="509" t="s">
        <v>250</v>
      </c>
      <c r="U39" s="509" t="s">
        <v>249</v>
      </c>
      <c r="V39" s="509" t="s">
        <v>249</v>
      </c>
      <c r="W39" s="510"/>
      <c r="X39" s="510"/>
      <c r="Y39" s="510"/>
      <c r="Z39" s="510"/>
      <c r="AA39" s="510"/>
      <c r="AB39" s="510"/>
      <c r="AC39" s="510"/>
      <c r="AD39" s="510"/>
      <c r="AE39" s="510"/>
      <c r="AF39" s="510"/>
      <c r="AG39" s="510"/>
      <c r="AH39" s="510"/>
      <c r="AI39" s="510"/>
      <c r="AJ39" s="510"/>
      <c r="AK39" s="510"/>
      <c r="AL39" s="510"/>
      <c r="AM39" s="510"/>
      <c r="AN39" s="510"/>
      <c r="AO39" s="509" t="s">
        <v>193</v>
      </c>
      <c r="AP39" s="509" t="s">
        <v>193</v>
      </c>
      <c r="AQ39" s="509" t="s">
        <v>193</v>
      </c>
      <c r="AR39" s="509" t="s">
        <v>193</v>
      </c>
      <c r="AS39" s="509" t="s">
        <v>193</v>
      </c>
      <c r="AT39" s="509" t="s">
        <v>193</v>
      </c>
      <c r="AU39" s="509" t="s">
        <v>250</v>
      </c>
      <c r="AV39" s="509" t="s">
        <v>249</v>
      </c>
      <c r="AW39" s="509" t="s">
        <v>249</v>
      </c>
      <c r="AX39" s="509" t="s">
        <v>249</v>
      </c>
      <c r="AY39" s="509" t="s">
        <v>249</v>
      </c>
      <c r="AZ39" s="509" t="s">
        <v>249</v>
      </c>
      <c r="BA39" s="509" t="s">
        <v>249</v>
      </c>
      <c r="BB39" s="509" t="s">
        <v>249</v>
      </c>
      <c r="BC39" s="509" t="s">
        <v>249</v>
      </c>
      <c r="BD39" s="502"/>
      <c r="BE39" s="502"/>
      <c r="BF39" s="495"/>
      <c r="BG39" s="502"/>
      <c r="BH39" s="502"/>
      <c r="BI39" s="495"/>
      <c r="BJ39" s="502"/>
      <c r="BK39" s="502"/>
      <c r="BL39" s="495"/>
    </row>
    <row r="40" spans="1:64" ht="9.9499999999999993" customHeight="1" x14ac:dyDescent="0.25">
      <c r="A40" s="500"/>
      <c r="D40" s="533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4"/>
      <c r="X40" s="534"/>
      <c r="Y40" s="534"/>
      <c r="Z40" s="534"/>
      <c r="AA40" s="534"/>
      <c r="AB40" s="534"/>
      <c r="AC40" s="534"/>
      <c r="AD40" s="534"/>
      <c r="AE40" s="534"/>
      <c r="AF40" s="534"/>
      <c r="AG40" s="534"/>
      <c r="AH40" s="534"/>
      <c r="AI40" s="534"/>
      <c r="AJ40" s="534"/>
      <c r="AK40" s="534"/>
      <c r="AL40" s="534"/>
      <c r="AM40" s="534"/>
      <c r="AN40" s="534"/>
      <c r="AO40" s="534"/>
      <c r="AP40" s="534"/>
      <c r="AQ40" s="534"/>
      <c r="AR40" s="534"/>
      <c r="AS40" s="534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02"/>
      <c r="BE40" s="502"/>
      <c r="BF40" s="495"/>
      <c r="BG40" s="502"/>
      <c r="BH40" s="502"/>
      <c r="BI40" s="495"/>
      <c r="BJ40" s="502"/>
      <c r="BK40" s="502"/>
      <c r="BL40" s="495"/>
    </row>
    <row r="41" spans="1:64" ht="33.75" customHeight="1" x14ac:dyDescent="0.25">
      <c r="A41" s="507" t="s">
        <v>241</v>
      </c>
      <c r="D41" s="509"/>
      <c r="E41" s="509"/>
      <c r="F41" s="509"/>
      <c r="G41" s="509"/>
      <c r="H41" s="509"/>
      <c r="I41" s="509"/>
      <c r="J41" s="509"/>
      <c r="K41" s="509"/>
      <c r="L41" s="509"/>
      <c r="M41" s="509"/>
      <c r="N41" s="509"/>
      <c r="O41" s="509" t="s">
        <v>251</v>
      </c>
      <c r="P41" s="509" t="s">
        <v>251</v>
      </c>
      <c r="Q41" s="509" t="s">
        <v>251</v>
      </c>
      <c r="R41" s="509" t="s">
        <v>251</v>
      </c>
      <c r="S41" s="509" t="s">
        <v>251</v>
      </c>
      <c r="T41" s="509" t="s">
        <v>250</v>
      </c>
      <c r="U41" s="509" t="s">
        <v>249</v>
      </c>
      <c r="V41" s="509" t="s">
        <v>249</v>
      </c>
      <c r="W41" s="509"/>
      <c r="X41" s="509"/>
      <c r="Y41" s="509"/>
      <c r="Z41" s="509" t="s">
        <v>251</v>
      </c>
      <c r="AA41" s="509" t="s">
        <v>251</v>
      </c>
      <c r="AB41" s="509" t="s">
        <v>193</v>
      </c>
      <c r="AC41" s="509" t="s">
        <v>193</v>
      </c>
      <c r="AD41" s="509"/>
      <c r="AE41" s="509"/>
      <c r="AF41" s="509" t="s">
        <v>193</v>
      </c>
      <c r="AG41" s="509" t="s">
        <v>193</v>
      </c>
      <c r="AH41" s="509" t="s">
        <v>193</v>
      </c>
      <c r="AI41" s="509" t="s">
        <v>193</v>
      </c>
      <c r="AJ41" s="509" t="s">
        <v>250</v>
      </c>
      <c r="AK41" s="509" t="s">
        <v>247</v>
      </c>
      <c r="AL41" s="509" t="s">
        <v>247</v>
      </c>
      <c r="AM41" s="509" t="s">
        <v>247</v>
      </c>
      <c r="AN41" s="509" t="s">
        <v>247</v>
      </c>
      <c r="AO41" s="509" t="s">
        <v>252</v>
      </c>
      <c r="AP41" s="509" t="s">
        <v>252</v>
      </c>
      <c r="AQ41" s="509" t="s">
        <v>252</v>
      </c>
      <c r="AR41" s="509" t="s">
        <v>252</v>
      </c>
      <c r="AS41" s="509" t="s">
        <v>240</v>
      </c>
      <c r="AT41" s="509" t="s">
        <v>240</v>
      </c>
      <c r="AU41" s="509" t="s">
        <v>253</v>
      </c>
      <c r="AV41" s="509" t="s">
        <v>253</v>
      </c>
      <c r="AW41" s="509" t="s">
        <v>253</v>
      </c>
      <c r="AX41" s="509" t="s">
        <v>253</v>
      </c>
      <c r="AY41" s="509" t="s">
        <v>253</v>
      </c>
      <c r="AZ41" s="509" t="s">
        <v>253</v>
      </c>
      <c r="BA41" s="509" t="s">
        <v>253</v>
      </c>
      <c r="BB41" s="509" t="s">
        <v>253</v>
      </c>
      <c r="BC41" s="509" t="s">
        <v>253</v>
      </c>
      <c r="BD41" s="502"/>
      <c r="BE41" s="502"/>
      <c r="BF41" s="495"/>
      <c r="BG41" s="502"/>
      <c r="BH41" s="502"/>
      <c r="BI41" s="495"/>
      <c r="BJ41" s="502"/>
      <c r="BK41" s="502"/>
      <c r="BL41" s="495"/>
    </row>
    <row r="42" spans="1:64" ht="19.5" customHeight="1" x14ac:dyDescent="0.25">
      <c r="A42" s="495"/>
      <c r="B42" s="495"/>
      <c r="BB42" s="502"/>
      <c r="BC42" s="495"/>
      <c r="BD42" s="502"/>
      <c r="BE42" s="502"/>
      <c r="BF42" s="495"/>
      <c r="BG42" s="502"/>
      <c r="BH42" s="502"/>
      <c r="BI42" s="495"/>
      <c r="BJ42" s="502"/>
      <c r="BK42" s="502"/>
      <c r="BL42" s="495"/>
    </row>
    <row r="43" spans="1:64" ht="22.5" customHeight="1" x14ac:dyDescent="0.25">
      <c r="A43" s="884" t="s">
        <v>254</v>
      </c>
      <c r="B43" s="884"/>
      <c r="C43" s="884"/>
      <c r="D43" s="884"/>
      <c r="E43" s="884"/>
      <c r="F43" s="884"/>
      <c r="G43" s="512"/>
      <c r="H43" s="888" t="s">
        <v>255</v>
      </c>
      <c r="I43" s="888"/>
      <c r="J43" s="888"/>
      <c r="K43" s="888"/>
      <c r="L43" s="888"/>
      <c r="M43" s="888"/>
      <c r="N43" s="888"/>
      <c r="O43" s="888"/>
      <c r="P43" s="888"/>
      <c r="Q43" s="888"/>
      <c r="R43" s="888"/>
      <c r="S43" s="888"/>
      <c r="T43" s="888"/>
      <c r="U43" s="888"/>
      <c r="V43" s="888"/>
      <c r="W43" s="495"/>
      <c r="X43" s="495"/>
      <c r="Y43" s="588" t="s">
        <v>251</v>
      </c>
      <c r="Z43" s="889" t="s">
        <v>256</v>
      </c>
      <c r="AA43" s="889"/>
      <c r="AB43" s="889"/>
      <c r="AC43" s="889"/>
      <c r="AD43" s="889"/>
      <c r="AE43" s="889"/>
      <c r="AF43" s="889"/>
      <c r="AG43" s="495"/>
      <c r="AH43" s="495"/>
      <c r="AI43" s="495"/>
      <c r="AJ43" s="495"/>
      <c r="AK43" s="495"/>
      <c r="AL43" s="495"/>
      <c r="AM43" s="495"/>
      <c r="AN43" s="495"/>
      <c r="AO43" s="503"/>
      <c r="AP43" s="495"/>
      <c r="AQ43" s="495"/>
      <c r="AR43" s="497" t="s">
        <v>252</v>
      </c>
      <c r="AS43" s="914" t="s">
        <v>257</v>
      </c>
      <c r="AT43" s="889"/>
      <c r="AU43" s="889"/>
      <c r="AV43" s="889"/>
      <c r="AW43" s="889"/>
      <c r="AX43" s="889"/>
      <c r="AY43" s="889"/>
      <c r="AZ43" s="889"/>
      <c r="BA43" s="889"/>
      <c r="BB43" s="889"/>
      <c r="BC43" s="889"/>
      <c r="BD43" s="889"/>
      <c r="BE43" s="889"/>
      <c r="BF43" s="889"/>
      <c r="BG43" s="889"/>
      <c r="BH43" s="889"/>
      <c r="BI43" s="889"/>
      <c r="BJ43" s="889"/>
      <c r="BK43" s="889"/>
      <c r="BL43" s="889"/>
    </row>
    <row r="44" spans="1:64" ht="17.25" customHeight="1" x14ac:dyDescent="0.25">
      <c r="A44" s="495"/>
      <c r="B44" s="495"/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  <c r="AA44" s="503"/>
      <c r="AB44" s="495"/>
      <c r="AC44" s="495"/>
      <c r="AD44" s="495"/>
      <c r="AE44" s="495"/>
      <c r="AF44" s="495"/>
      <c r="AG44" s="495"/>
      <c r="AH44" s="495"/>
      <c r="AI44" s="495"/>
      <c r="AJ44" s="495"/>
      <c r="AK44" s="495"/>
      <c r="AL44" s="495"/>
      <c r="AM44" s="495"/>
      <c r="AN44" s="495"/>
      <c r="AO44" s="495"/>
      <c r="AP44" s="495"/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502"/>
      <c r="BB44" s="502"/>
      <c r="BC44" s="495"/>
      <c r="BD44" s="502"/>
      <c r="BE44" s="502"/>
      <c r="BF44" s="495"/>
      <c r="BG44" s="502"/>
      <c r="BH44" s="502"/>
      <c r="BI44" s="495"/>
      <c r="BJ44" s="502"/>
      <c r="BK44" s="502"/>
      <c r="BL44" s="495"/>
    </row>
    <row r="45" spans="1:64" ht="12" customHeight="1" x14ac:dyDescent="0.25">
      <c r="A45" s="495"/>
      <c r="B45" s="495"/>
      <c r="C45" s="495"/>
      <c r="D45" s="495"/>
      <c r="E45" s="495"/>
      <c r="F45" s="495"/>
      <c r="G45" s="497" t="s">
        <v>250</v>
      </c>
      <c r="H45" s="888" t="s">
        <v>258</v>
      </c>
      <c r="I45" s="888"/>
      <c r="J45" s="888"/>
      <c r="K45" s="888"/>
      <c r="L45" s="888"/>
      <c r="M45" s="888"/>
      <c r="N45" s="888"/>
      <c r="O45" s="888"/>
      <c r="P45" s="888"/>
      <c r="Q45" s="888"/>
      <c r="R45" s="495"/>
      <c r="S45" s="495"/>
      <c r="T45" s="495"/>
      <c r="U45" s="502"/>
      <c r="V45" s="495"/>
      <c r="W45" s="495"/>
      <c r="X45" s="495"/>
      <c r="Y45" s="497" t="s">
        <v>193</v>
      </c>
      <c r="Z45" s="888" t="s">
        <v>259</v>
      </c>
      <c r="AA45" s="888"/>
      <c r="AB45" s="888"/>
      <c r="AC45" s="888"/>
      <c r="AD45" s="888"/>
      <c r="AE45" s="888"/>
      <c r="AF45" s="888"/>
      <c r="AG45" s="888"/>
      <c r="AH45" s="888"/>
      <c r="AI45" s="888"/>
      <c r="AJ45" s="888"/>
      <c r="AK45" s="888"/>
      <c r="AL45" s="888"/>
      <c r="AM45" s="888"/>
      <c r="AN45" s="888"/>
      <c r="AO45" s="888"/>
      <c r="AP45" s="888"/>
      <c r="AQ45" s="495"/>
      <c r="AR45" s="497" t="s">
        <v>240</v>
      </c>
      <c r="AS45" s="914" t="s">
        <v>260</v>
      </c>
      <c r="AT45" s="889"/>
      <c r="AU45" s="889"/>
      <c r="AV45" s="889"/>
      <c r="AW45" s="889"/>
      <c r="AX45" s="889"/>
      <c r="AY45" s="889"/>
      <c r="AZ45" s="889"/>
      <c r="BA45" s="889"/>
      <c r="BB45" s="889"/>
      <c r="BC45" s="889"/>
      <c r="BD45" s="889"/>
      <c r="BE45" s="889"/>
      <c r="BF45" s="889"/>
      <c r="BG45" s="502"/>
      <c r="BH45" s="502"/>
      <c r="BI45" s="495"/>
      <c r="BJ45" s="502"/>
      <c r="BK45" s="502"/>
      <c r="BL45" s="495"/>
    </row>
    <row r="46" spans="1:64" ht="18" customHeight="1" x14ac:dyDescent="0.25">
      <c r="A46" s="495"/>
      <c r="B46" s="495"/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  <c r="AA46" s="495"/>
      <c r="AB46" s="495"/>
      <c r="AC46" s="495"/>
      <c r="AD46" s="495"/>
      <c r="AE46" s="495"/>
      <c r="AF46" s="495"/>
      <c r="AG46" s="495"/>
      <c r="AH46" s="495"/>
      <c r="AI46" s="495"/>
      <c r="AJ46" s="495"/>
      <c r="AK46" s="495"/>
      <c r="AL46" s="495"/>
      <c r="AM46" s="495"/>
      <c r="AN46" s="495"/>
      <c r="AO46" s="495"/>
      <c r="AP46" s="495"/>
      <c r="AQ46" s="495"/>
      <c r="AR46" s="495"/>
      <c r="AS46" s="495"/>
      <c r="AT46" s="495"/>
      <c r="AU46" s="495"/>
      <c r="AV46" s="495"/>
      <c r="AW46" s="495"/>
      <c r="AX46" s="495"/>
      <c r="AY46" s="495"/>
      <c r="AZ46" s="495"/>
      <c r="BA46" s="502"/>
      <c r="BB46" s="502"/>
      <c r="BC46" s="495"/>
      <c r="BD46" s="502"/>
      <c r="BE46" s="502"/>
      <c r="BF46" s="495"/>
      <c r="BG46" s="502"/>
      <c r="BH46" s="502"/>
      <c r="BI46" s="495"/>
      <c r="BJ46" s="502"/>
      <c r="BK46" s="502"/>
      <c r="BL46" s="495"/>
    </row>
    <row r="47" spans="1:64" ht="12.75" customHeight="1" x14ac:dyDescent="0.25">
      <c r="A47" s="495"/>
      <c r="B47" s="495"/>
      <c r="C47" s="495"/>
      <c r="D47" s="495"/>
      <c r="E47" s="495"/>
      <c r="F47" s="495"/>
      <c r="G47" s="497" t="s">
        <v>249</v>
      </c>
      <c r="H47" s="888" t="s">
        <v>261</v>
      </c>
      <c r="I47" s="888"/>
      <c r="J47" s="888"/>
      <c r="K47" s="888"/>
      <c r="L47" s="888"/>
      <c r="M47" s="888"/>
      <c r="N47" s="888"/>
      <c r="O47" s="888"/>
      <c r="P47" s="888"/>
      <c r="Q47" s="888"/>
      <c r="R47" s="495"/>
      <c r="S47" s="495"/>
      <c r="T47" s="495"/>
      <c r="U47" s="502"/>
      <c r="V47" s="495"/>
      <c r="W47" s="495"/>
      <c r="X47" s="495"/>
      <c r="Y47" s="497" t="s">
        <v>247</v>
      </c>
      <c r="Z47" s="888" t="s">
        <v>262</v>
      </c>
      <c r="AA47" s="888"/>
      <c r="AB47" s="888"/>
      <c r="AC47" s="888"/>
      <c r="AD47" s="888"/>
      <c r="AE47" s="888"/>
      <c r="AF47" s="888"/>
      <c r="AG47" s="888"/>
      <c r="AH47" s="888"/>
      <c r="AI47" s="888"/>
      <c r="AJ47" s="888"/>
      <c r="AK47" s="888"/>
      <c r="AL47" s="888"/>
      <c r="AM47" s="888"/>
      <c r="AN47" s="888"/>
      <c r="AO47" s="888"/>
      <c r="AP47" s="888"/>
      <c r="AQ47" s="495"/>
      <c r="AR47" s="497" t="s">
        <v>253</v>
      </c>
      <c r="AS47" s="922" t="s">
        <v>263</v>
      </c>
      <c r="AT47" s="888"/>
      <c r="AU47" s="888"/>
      <c r="AV47" s="888"/>
      <c r="AW47" s="888"/>
      <c r="AX47" s="888"/>
      <c r="AY47" s="888"/>
      <c r="AZ47" s="888"/>
      <c r="BA47" s="888"/>
      <c r="BB47" s="888"/>
      <c r="BC47" s="495"/>
      <c r="BD47" s="502"/>
      <c r="BE47" s="502"/>
      <c r="BF47" s="495"/>
      <c r="BG47" s="502"/>
      <c r="BH47" s="502"/>
      <c r="BI47" s="495"/>
      <c r="BJ47" s="502"/>
      <c r="BK47" s="502"/>
      <c r="BL47" s="495"/>
    </row>
    <row r="48" spans="1:64" ht="12.75" customHeight="1" x14ac:dyDescent="0.25">
      <c r="A48" s="495"/>
      <c r="B48" s="495"/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  <c r="AA48" s="495"/>
      <c r="AB48" s="495"/>
      <c r="AC48" s="495"/>
      <c r="AD48" s="495"/>
      <c r="AE48" s="495"/>
      <c r="AF48" s="495"/>
      <c r="AG48" s="495"/>
      <c r="AH48" s="495"/>
      <c r="AI48" s="495"/>
      <c r="AJ48" s="495"/>
      <c r="AK48" s="495"/>
      <c r="AL48" s="495"/>
      <c r="AM48" s="495"/>
      <c r="AN48" s="495"/>
      <c r="AO48" s="495"/>
      <c r="AP48" s="495"/>
      <c r="AQ48" s="495"/>
      <c r="AR48" s="495"/>
      <c r="AS48" s="495"/>
      <c r="AT48" s="495"/>
      <c r="AU48" s="495"/>
      <c r="AV48" s="495"/>
      <c r="AW48" s="495"/>
      <c r="AX48" s="495"/>
      <c r="AY48" s="495"/>
      <c r="AZ48" s="495"/>
      <c r="BA48" s="502"/>
      <c r="BB48" s="502"/>
      <c r="BC48" s="495"/>
      <c r="BD48" s="502"/>
      <c r="BE48" s="502"/>
      <c r="BF48" s="495"/>
      <c r="BG48" s="502"/>
      <c r="BH48" s="502"/>
      <c r="BI48" s="495"/>
      <c r="BJ48" s="502"/>
      <c r="BK48" s="502"/>
      <c r="BL48" s="495"/>
    </row>
    <row r="49" spans="1:64" ht="18" customHeight="1" x14ac:dyDescent="0.25">
      <c r="A49" s="884" t="s">
        <v>264</v>
      </c>
      <c r="B49" s="884"/>
      <c r="C49" s="884"/>
      <c r="D49" s="884"/>
      <c r="E49" s="884"/>
      <c r="F49" s="884"/>
      <c r="G49" s="884"/>
      <c r="H49" s="884"/>
      <c r="I49" s="884"/>
      <c r="J49" s="884"/>
      <c r="K49" s="884"/>
      <c r="L49" s="884"/>
      <c r="M49" s="884"/>
      <c r="N49" s="884"/>
      <c r="O49" s="884"/>
      <c r="P49" s="884"/>
      <c r="Q49" s="884"/>
      <c r="R49" s="884"/>
      <c r="S49" s="884"/>
      <c r="T49" s="884"/>
      <c r="U49" s="884"/>
      <c r="V49" s="884"/>
      <c r="W49" s="884"/>
      <c r="X49" s="884"/>
      <c r="Y49" s="884"/>
      <c r="Z49" s="884"/>
      <c r="AA49" s="884"/>
      <c r="AB49" s="884"/>
      <c r="AC49" s="884"/>
      <c r="AD49" s="884"/>
      <c r="AE49" s="884"/>
      <c r="AF49" s="884"/>
      <c r="AG49" s="884"/>
      <c r="AH49" s="884"/>
      <c r="AI49" s="884"/>
      <c r="AJ49" s="884"/>
      <c r="AK49" s="884"/>
      <c r="AL49" s="884"/>
      <c r="AM49" s="884"/>
      <c r="AN49" s="884"/>
      <c r="AO49" s="884"/>
      <c r="AP49" s="884"/>
      <c r="AQ49" s="884"/>
      <c r="AR49" s="884"/>
      <c r="AS49" s="884"/>
      <c r="AT49" s="884"/>
      <c r="AU49" s="884"/>
      <c r="AV49" s="884"/>
      <c r="AW49" s="884"/>
      <c r="AX49" s="884"/>
      <c r="AY49" s="884"/>
      <c r="AZ49" s="884"/>
      <c r="BA49" s="884"/>
      <c r="BB49" s="502"/>
      <c r="BC49" s="495"/>
      <c r="BD49" s="502"/>
      <c r="BE49" s="502"/>
      <c r="BF49" s="495"/>
      <c r="BG49" s="502"/>
      <c r="BH49" s="502"/>
      <c r="BI49" s="495"/>
      <c r="BJ49" s="502"/>
      <c r="BK49" s="502"/>
      <c r="BL49" s="495"/>
    </row>
    <row r="50" spans="1:64" ht="15" customHeight="1" x14ac:dyDescent="0.25">
      <c r="A50" s="923"/>
      <c r="B50" s="923"/>
      <c r="C50" s="923"/>
      <c r="D50" s="923"/>
      <c r="E50" s="923"/>
      <c r="F50" s="923"/>
      <c r="G50" s="923"/>
      <c r="H50" s="923"/>
      <c r="I50" s="923"/>
      <c r="J50" s="923"/>
      <c r="K50" s="923"/>
      <c r="L50" s="923"/>
      <c r="M50" s="923"/>
      <c r="N50" s="923"/>
      <c r="O50" s="923"/>
      <c r="P50" s="923"/>
      <c r="Q50" s="923"/>
      <c r="R50" s="923"/>
      <c r="S50" s="923"/>
      <c r="T50" s="923"/>
      <c r="U50" s="923"/>
      <c r="V50" s="923"/>
      <c r="W50" s="923"/>
      <c r="X50" s="923"/>
      <c r="Y50" s="923"/>
      <c r="Z50" s="923"/>
      <c r="AA50" s="923"/>
      <c r="AB50" s="923"/>
      <c r="AC50" s="923"/>
      <c r="AD50" s="923"/>
      <c r="AE50" s="923"/>
      <c r="AF50" s="923"/>
      <c r="AG50" s="923"/>
      <c r="AH50" s="923"/>
      <c r="AI50" s="923"/>
      <c r="AJ50" s="923"/>
      <c r="AK50" s="923"/>
      <c r="AL50" s="923"/>
      <c r="AM50" s="923"/>
      <c r="AN50" s="923"/>
      <c r="AO50" s="923"/>
      <c r="AP50" s="923"/>
      <c r="AQ50" s="923"/>
      <c r="AR50" s="923"/>
      <c r="AS50" s="923"/>
      <c r="AT50" s="923"/>
      <c r="AU50" s="923"/>
      <c r="AV50" s="923"/>
      <c r="AW50" s="923"/>
      <c r="AX50" s="923"/>
      <c r="AY50" s="923"/>
      <c r="AZ50" s="923"/>
      <c r="BA50" s="923"/>
      <c r="BB50" s="923"/>
      <c r="BC50" s="923"/>
      <c r="BD50" s="923"/>
      <c r="BE50" s="923"/>
      <c r="BF50" s="923"/>
      <c r="BG50" s="923"/>
      <c r="BH50" s="923"/>
      <c r="BI50" s="923"/>
      <c r="BJ50" s="923"/>
      <c r="BK50" s="923"/>
      <c r="BL50" s="923"/>
    </row>
    <row r="51" spans="1:64" ht="12.75" customHeight="1" x14ac:dyDescent="0.25">
      <c r="A51" s="883" t="s">
        <v>142</v>
      </c>
      <c r="B51" s="878" t="s">
        <v>265</v>
      </c>
      <c r="C51" s="878"/>
      <c r="D51" s="878"/>
      <c r="E51" s="878"/>
      <c r="F51" s="878"/>
      <c r="G51" s="878"/>
      <c r="H51" s="878"/>
      <c r="I51" s="878"/>
      <c r="J51" s="878"/>
      <c r="K51" s="878"/>
      <c r="L51" s="878"/>
      <c r="M51" s="878"/>
      <c r="N51" s="878"/>
      <c r="O51" s="878"/>
      <c r="P51" s="878"/>
      <c r="Q51" s="878"/>
      <c r="R51" s="878"/>
      <c r="S51" s="878"/>
      <c r="T51" s="878" t="s">
        <v>121</v>
      </c>
      <c r="U51" s="878"/>
      <c r="V51" s="878"/>
      <c r="W51" s="878"/>
      <c r="X51" s="878"/>
      <c r="Y51" s="878"/>
      <c r="Z51" s="878"/>
      <c r="AA51" s="878"/>
      <c r="AB51" s="878"/>
      <c r="AC51" s="891" t="s">
        <v>266</v>
      </c>
      <c r="AD51" s="896"/>
      <c r="AE51" s="896"/>
      <c r="AF51" s="896"/>
      <c r="AG51" s="896"/>
      <c r="AH51" s="896"/>
      <c r="AI51" s="896"/>
      <c r="AJ51" s="896"/>
      <c r="AK51" s="896"/>
      <c r="AL51" s="896"/>
      <c r="AM51" s="896"/>
      <c r="AN51" s="896"/>
      <c r="AO51" s="896"/>
      <c r="AP51" s="896"/>
      <c r="AQ51" s="896"/>
      <c r="AR51" s="896"/>
      <c r="AS51" s="896"/>
      <c r="AT51" s="896"/>
      <c r="AU51" s="896"/>
      <c r="AV51" s="896"/>
      <c r="AW51" s="892"/>
      <c r="AX51" s="883" t="s">
        <v>267</v>
      </c>
      <c r="AY51" s="883"/>
      <c r="AZ51" s="883"/>
      <c r="BA51" s="883"/>
      <c r="BB51" s="883"/>
      <c r="BC51" s="883"/>
      <c r="BD51" s="878" t="s">
        <v>268</v>
      </c>
      <c r="BE51" s="878"/>
      <c r="BF51" s="878"/>
      <c r="BG51" s="878" t="s">
        <v>269</v>
      </c>
      <c r="BH51" s="878"/>
      <c r="BI51" s="878"/>
      <c r="BJ51" s="885" t="s">
        <v>270</v>
      </c>
      <c r="BK51" s="885"/>
      <c r="BL51" s="885"/>
    </row>
    <row r="52" spans="1:64" ht="32.25" customHeight="1" x14ac:dyDescent="0.25">
      <c r="A52" s="883"/>
      <c r="B52" s="878"/>
      <c r="C52" s="878"/>
      <c r="D52" s="878"/>
      <c r="E52" s="878"/>
      <c r="F52" s="878"/>
      <c r="G52" s="878"/>
      <c r="H52" s="878"/>
      <c r="I52" s="878"/>
      <c r="J52" s="878"/>
      <c r="K52" s="878"/>
      <c r="L52" s="878"/>
      <c r="M52" s="878"/>
      <c r="N52" s="878"/>
      <c r="O52" s="878"/>
      <c r="P52" s="878"/>
      <c r="Q52" s="878"/>
      <c r="R52" s="878"/>
      <c r="S52" s="878"/>
      <c r="T52" s="878"/>
      <c r="U52" s="878"/>
      <c r="V52" s="878"/>
      <c r="W52" s="878"/>
      <c r="X52" s="878"/>
      <c r="Y52" s="878"/>
      <c r="Z52" s="878"/>
      <c r="AA52" s="878"/>
      <c r="AB52" s="878"/>
      <c r="AC52" s="878" t="s">
        <v>271</v>
      </c>
      <c r="AD52" s="878"/>
      <c r="AE52" s="878"/>
      <c r="AF52" s="878"/>
      <c r="AG52" s="878"/>
      <c r="AH52" s="878"/>
      <c r="AI52" s="878"/>
      <c r="AJ52" s="878" t="s">
        <v>99</v>
      </c>
      <c r="AK52" s="878"/>
      <c r="AL52" s="878"/>
      <c r="AM52" s="878"/>
      <c r="AN52" s="878"/>
      <c r="AO52" s="878"/>
      <c r="AP52" s="878"/>
      <c r="AQ52" s="891" t="s">
        <v>106</v>
      </c>
      <c r="AR52" s="896"/>
      <c r="AS52" s="896"/>
      <c r="AT52" s="896"/>
      <c r="AU52" s="896"/>
      <c r="AV52" s="896"/>
      <c r="AW52" s="892"/>
      <c r="AX52" s="878" t="s">
        <v>272</v>
      </c>
      <c r="AY52" s="878"/>
      <c r="AZ52" s="878"/>
      <c r="BA52" s="878" t="s">
        <v>273</v>
      </c>
      <c r="BB52" s="878"/>
      <c r="BC52" s="878"/>
      <c r="BD52" s="878"/>
      <c r="BE52" s="882"/>
      <c r="BF52" s="878"/>
      <c r="BG52" s="878"/>
      <c r="BH52" s="882"/>
      <c r="BI52" s="878"/>
      <c r="BJ52" s="885"/>
      <c r="BK52" s="882"/>
      <c r="BL52" s="885"/>
    </row>
    <row r="53" spans="1:64" ht="12" customHeight="1" x14ac:dyDescent="0.25">
      <c r="A53" s="883"/>
      <c r="B53" s="878" t="s">
        <v>269</v>
      </c>
      <c r="C53" s="878"/>
      <c r="D53" s="878"/>
      <c r="E53" s="878"/>
      <c r="F53" s="878"/>
      <c r="G53" s="878"/>
      <c r="H53" s="878" t="s">
        <v>274</v>
      </c>
      <c r="I53" s="878"/>
      <c r="J53" s="878"/>
      <c r="K53" s="878"/>
      <c r="L53" s="878"/>
      <c r="M53" s="878"/>
      <c r="N53" s="878" t="s">
        <v>35</v>
      </c>
      <c r="O53" s="878"/>
      <c r="P53" s="878"/>
      <c r="Q53" s="878"/>
      <c r="R53" s="878"/>
      <c r="S53" s="878"/>
      <c r="T53" s="878" t="s">
        <v>269</v>
      </c>
      <c r="U53" s="878"/>
      <c r="V53" s="878"/>
      <c r="W53" s="878" t="s">
        <v>274</v>
      </c>
      <c r="X53" s="878"/>
      <c r="Y53" s="878"/>
      <c r="Z53" s="878" t="s">
        <v>35</v>
      </c>
      <c r="AA53" s="878"/>
      <c r="AB53" s="878"/>
      <c r="AC53" s="878" t="s">
        <v>269</v>
      </c>
      <c r="AD53" s="878"/>
      <c r="AE53" s="878"/>
      <c r="AF53" s="878" t="s">
        <v>274</v>
      </c>
      <c r="AG53" s="878"/>
      <c r="AH53" s="878" t="s">
        <v>35</v>
      </c>
      <c r="AI53" s="878"/>
      <c r="AJ53" s="878" t="s">
        <v>269</v>
      </c>
      <c r="AK53" s="878"/>
      <c r="AL53" s="878"/>
      <c r="AM53" s="878" t="s">
        <v>274</v>
      </c>
      <c r="AN53" s="878"/>
      <c r="AO53" s="878" t="s">
        <v>35</v>
      </c>
      <c r="AP53" s="878"/>
      <c r="AQ53" s="878" t="s">
        <v>269</v>
      </c>
      <c r="AR53" s="878"/>
      <c r="AS53" s="878"/>
      <c r="AT53" s="878" t="s">
        <v>274</v>
      </c>
      <c r="AU53" s="878"/>
      <c r="AV53" s="891" t="s">
        <v>35</v>
      </c>
      <c r="AW53" s="892"/>
      <c r="AX53" s="878"/>
      <c r="AY53" s="878"/>
      <c r="AZ53" s="878"/>
      <c r="BA53" s="878"/>
      <c r="BB53" s="878"/>
      <c r="BC53" s="878"/>
      <c r="BD53" s="878"/>
      <c r="BE53" s="878"/>
      <c r="BF53" s="878"/>
      <c r="BG53" s="878"/>
      <c r="BH53" s="878"/>
      <c r="BI53" s="878"/>
      <c r="BJ53" s="885"/>
      <c r="BK53" s="882"/>
      <c r="BL53" s="885"/>
    </row>
    <row r="54" spans="1:64" ht="32.25" customHeight="1" x14ac:dyDescent="0.25">
      <c r="A54" s="883"/>
      <c r="B54" s="883" t="s">
        <v>275</v>
      </c>
      <c r="C54" s="883"/>
      <c r="D54" s="883"/>
      <c r="E54" s="878" t="s">
        <v>276</v>
      </c>
      <c r="F54" s="878"/>
      <c r="G54" s="878"/>
      <c r="H54" s="883" t="s">
        <v>275</v>
      </c>
      <c r="I54" s="883"/>
      <c r="J54" s="883"/>
      <c r="K54" s="878" t="s">
        <v>276</v>
      </c>
      <c r="L54" s="878"/>
      <c r="M54" s="878"/>
      <c r="N54" s="883" t="s">
        <v>275</v>
      </c>
      <c r="O54" s="883"/>
      <c r="P54" s="883"/>
      <c r="Q54" s="878" t="s">
        <v>276</v>
      </c>
      <c r="R54" s="878"/>
      <c r="S54" s="878"/>
      <c r="T54" s="883" t="s">
        <v>275</v>
      </c>
      <c r="U54" s="883"/>
      <c r="V54" s="883"/>
      <c r="W54" s="883" t="s">
        <v>275</v>
      </c>
      <c r="X54" s="883"/>
      <c r="Y54" s="883"/>
      <c r="Z54" s="883" t="s">
        <v>275</v>
      </c>
      <c r="AA54" s="883"/>
      <c r="AB54" s="883"/>
      <c r="AC54" s="883" t="s">
        <v>275</v>
      </c>
      <c r="AD54" s="883"/>
      <c r="AE54" s="883"/>
      <c r="AF54" s="883" t="s">
        <v>275</v>
      </c>
      <c r="AG54" s="883"/>
      <c r="AH54" s="883" t="s">
        <v>275</v>
      </c>
      <c r="AI54" s="883"/>
      <c r="AJ54" s="883" t="s">
        <v>275</v>
      </c>
      <c r="AK54" s="883"/>
      <c r="AL54" s="883"/>
      <c r="AM54" s="883" t="s">
        <v>275</v>
      </c>
      <c r="AN54" s="883"/>
      <c r="AO54" s="883" t="s">
        <v>275</v>
      </c>
      <c r="AP54" s="883"/>
      <c r="AQ54" s="883" t="s">
        <v>275</v>
      </c>
      <c r="AR54" s="883"/>
      <c r="AS54" s="883"/>
      <c r="AT54" s="883" t="s">
        <v>275</v>
      </c>
      <c r="AU54" s="883"/>
      <c r="AV54" s="920" t="s">
        <v>275</v>
      </c>
      <c r="AW54" s="921"/>
      <c r="AX54" s="883" t="s">
        <v>275</v>
      </c>
      <c r="AY54" s="883"/>
      <c r="AZ54" s="883"/>
      <c r="BA54" s="883" t="s">
        <v>275</v>
      </c>
      <c r="BB54" s="883"/>
      <c r="BC54" s="883"/>
      <c r="BD54" s="883" t="s">
        <v>275</v>
      </c>
      <c r="BE54" s="883"/>
      <c r="BF54" s="883"/>
      <c r="BG54" s="883" t="s">
        <v>275</v>
      </c>
      <c r="BH54" s="883"/>
      <c r="BI54" s="883"/>
      <c r="BJ54" s="885"/>
      <c r="BK54" s="885"/>
      <c r="BL54" s="885"/>
    </row>
    <row r="55" spans="1:64" ht="12" customHeight="1" x14ac:dyDescent="0.25">
      <c r="A55" s="497" t="s">
        <v>238</v>
      </c>
      <c r="B55" s="876" t="s">
        <v>277</v>
      </c>
      <c r="C55" s="876"/>
      <c r="D55" s="876"/>
      <c r="E55" s="876" t="s">
        <v>278</v>
      </c>
      <c r="F55" s="876"/>
      <c r="G55" s="876"/>
      <c r="H55" s="876" t="s">
        <v>279</v>
      </c>
      <c r="I55" s="876"/>
      <c r="J55" s="876"/>
      <c r="K55" s="876" t="s">
        <v>280</v>
      </c>
      <c r="L55" s="876"/>
      <c r="M55" s="876"/>
      <c r="N55" s="876" t="s">
        <v>281</v>
      </c>
      <c r="O55" s="876"/>
      <c r="P55" s="876"/>
      <c r="Q55" s="876" t="s">
        <v>282</v>
      </c>
      <c r="R55" s="876"/>
      <c r="S55" s="876"/>
      <c r="T55" s="876" t="s">
        <v>283</v>
      </c>
      <c r="U55" s="876"/>
      <c r="V55" s="876"/>
      <c r="W55" s="876"/>
      <c r="X55" s="876"/>
      <c r="Y55" s="876"/>
      <c r="Z55" s="876" t="s">
        <v>283</v>
      </c>
      <c r="AA55" s="876"/>
      <c r="AB55" s="876"/>
      <c r="AC55" s="876"/>
      <c r="AD55" s="876"/>
      <c r="AE55" s="876"/>
      <c r="AF55" s="876"/>
      <c r="AG55" s="876"/>
      <c r="AH55" s="876"/>
      <c r="AI55" s="876"/>
      <c r="AJ55" s="876"/>
      <c r="AK55" s="876"/>
      <c r="AL55" s="876"/>
      <c r="AM55" s="876"/>
      <c r="AN55" s="876"/>
      <c r="AO55" s="876"/>
      <c r="AP55" s="876"/>
      <c r="AQ55" s="876"/>
      <c r="AR55" s="876"/>
      <c r="AS55" s="876"/>
      <c r="AT55" s="876"/>
      <c r="AU55" s="876"/>
      <c r="AV55" s="918"/>
      <c r="AW55" s="919"/>
      <c r="AX55" s="876"/>
      <c r="AY55" s="876"/>
      <c r="AZ55" s="876"/>
      <c r="BA55" s="876"/>
      <c r="BB55" s="876"/>
      <c r="BC55" s="876"/>
      <c r="BD55" s="876" t="s">
        <v>284</v>
      </c>
      <c r="BE55" s="876"/>
      <c r="BF55" s="876"/>
      <c r="BG55" s="876" t="s">
        <v>285</v>
      </c>
      <c r="BH55" s="876"/>
      <c r="BI55" s="876"/>
      <c r="BJ55" s="876"/>
      <c r="BK55" s="876"/>
      <c r="BL55" s="876"/>
    </row>
    <row r="56" spans="1:64" ht="12" customHeight="1" x14ac:dyDescent="0.25">
      <c r="A56" s="497" t="s">
        <v>239</v>
      </c>
      <c r="B56" s="876" t="s">
        <v>286</v>
      </c>
      <c r="C56" s="876"/>
      <c r="D56" s="876"/>
      <c r="E56" s="876" t="s">
        <v>287</v>
      </c>
      <c r="F56" s="876"/>
      <c r="G56" s="876"/>
      <c r="H56" s="876" t="s">
        <v>279</v>
      </c>
      <c r="I56" s="876"/>
      <c r="J56" s="876"/>
      <c r="K56" s="876" t="s">
        <v>280</v>
      </c>
      <c r="L56" s="876"/>
      <c r="M56" s="876"/>
      <c r="N56" s="876" t="s">
        <v>288</v>
      </c>
      <c r="O56" s="876"/>
      <c r="P56" s="876"/>
      <c r="Q56" s="876" t="s">
        <v>289</v>
      </c>
      <c r="R56" s="876"/>
      <c r="S56" s="876"/>
      <c r="T56" s="876" t="s">
        <v>290</v>
      </c>
      <c r="U56" s="876"/>
      <c r="V56" s="876"/>
      <c r="W56" s="876"/>
      <c r="X56" s="876"/>
      <c r="Y56" s="876"/>
      <c r="Z56" s="876" t="s">
        <v>290</v>
      </c>
      <c r="AA56" s="876"/>
      <c r="AB56" s="876"/>
      <c r="AC56" s="876" t="s">
        <v>283</v>
      </c>
      <c r="AD56" s="876"/>
      <c r="AE56" s="876"/>
      <c r="AF56" s="876"/>
      <c r="AG56" s="876"/>
      <c r="AH56" s="876" t="s">
        <v>283</v>
      </c>
      <c r="AI56" s="876"/>
      <c r="AJ56" s="876"/>
      <c r="AK56" s="876"/>
      <c r="AL56" s="876"/>
      <c r="AM56" s="876"/>
      <c r="AN56" s="876"/>
      <c r="AO56" s="876"/>
      <c r="AP56" s="876"/>
      <c r="AQ56" s="876"/>
      <c r="AR56" s="876"/>
      <c r="AS56" s="876"/>
      <c r="AT56" s="876"/>
      <c r="AU56" s="876"/>
      <c r="AV56" s="918"/>
      <c r="AW56" s="919"/>
      <c r="AX56" s="876"/>
      <c r="AY56" s="876"/>
      <c r="AZ56" s="876"/>
      <c r="BA56" s="876"/>
      <c r="BB56" s="876"/>
      <c r="BC56" s="876"/>
      <c r="BD56" s="876" t="s">
        <v>284</v>
      </c>
      <c r="BE56" s="876"/>
      <c r="BF56" s="876"/>
      <c r="BG56" s="876" t="s">
        <v>285</v>
      </c>
      <c r="BH56" s="876"/>
      <c r="BI56" s="876"/>
      <c r="BJ56" s="876"/>
      <c r="BK56" s="876"/>
      <c r="BL56" s="876"/>
    </row>
    <row r="57" spans="1:64" ht="12" customHeight="1" x14ac:dyDescent="0.25">
      <c r="A57" s="497" t="s">
        <v>240</v>
      </c>
      <c r="B57" s="876" t="s">
        <v>291</v>
      </c>
      <c r="C57" s="876"/>
      <c r="D57" s="876"/>
      <c r="E57" s="876" t="s">
        <v>292</v>
      </c>
      <c r="F57" s="876"/>
      <c r="G57" s="876"/>
      <c r="H57" s="876" t="s">
        <v>293</v>
      </c>
      <c r="I57" s="876"/>
      <c r="J57" s="876"/>
      <c r="K57" s="876" t="s">
        <v>294</v>
      </c>
      <c r="L57" s="876"/>
      <c r="M57" s="876"/>
      <c r="N57" s="876" t="s">
        <v>295</v>
      </c>
      <c r="O57" s="876"/>
      <c r="P57" s="876"/>
      <c r="Q57" s="876" t="s">
        <v>296</v>
      </c>
      <c r="R57" s="876"/>
      <c r="S57" s="876"/>
      <c r="T57" s="876" t="s">
        <v>283</v>
      </c>
      <c r="U57" s="876"/>
      <c r="V57" s="876"/>
      <c r="W57" s="876" t="s">
        <v>290</v>
      </c>
      <c r="X57" s="876"/>
      <c r="Y57" s="876"/>
      <c r="Z57" s="876" t="s">
        <v>290</v>
      </c>
      <c r="AA57" s="876"/>
      <c r="AB57" s="876"/>
      <c r="AC57" s="876" t="s">
        <v>297</v>
      </c>
      <c r="AD57" s="876"/>
      <c r="AE57" s="876"/>
      <c r="AF57" s="876" t="s">
        <v>283</v>
      </c>
      <c r="AG57" s="876"/>
      <c r="AH57" s="876" t="s">
        <v>298</v>
      </c>
      <c r="AI57" s="876"/>
      <c r="AJ57" s="876" t="s">
        <v>299</v>
      </c>
      <c r="AK57" s="876"/>
      <c r="AL57" s="876"/>
      <c r="AM57" s="876"/>
      <c r="AN57" s="876"/>
      <c r="AO57" s="876" t="s">
        <v>299</v>
      </c>
      <c r="AP57" s="876"/>
      <c r="AQ57" s="876"/>
      <c r="AR57" s="876"/>
      <c r="AS57" s="876"/>
      <c r="AT57" s="876"/>
      <c r="AU57" s="876"/>
      <c r="AV57" s="918"/>
      <c r="AW57" s="919"/>
      <c r="AX57" s="876"/>
      <c r="AY57" s="876"/>
      <c r="AZ57" s="876"/>
      <c r="BA57" s="876"/>
      <c r="BB57" s="876"/>
      <c r="BC57" s="876"/>
      <c r="BD57" s="876" t="s">
        <v>300</v>
      </c>
      <c r="BE57" s="876"/>
      <c r="BF57" s="876"/>
      <c r="BG57" s="876" t="s">
        <v>285</v>
      </c>
      <c r="BH57" s="876"/>
      <c r="BI57" s="876"/>
      <c r="BJ57" s="876"/>
      <c r="BK57" s="876"/>
      <c r="BL57" s="876"/>
    </row>
    <row r="58" spans="1:64" ht="12" customHeight="1" x14ac:dyDescent="0.25">
      <c r="A58" s="497" t="s">
        <v>241</v>
      </c>
      <c r="B58" s="876" t="s">
        <v>301</v>
      </c>
      <c r="C58" s="876"/>
      <c r="D58" s="876"/>
      <c r="E58" s="876" t="s">
        <v>302</v>
      </c>
      <c r="F58" s="876"/>
      <c r="G58" s="876"/>
      <c r="H58" s="876" t="s">
        <v>284</v>
      </c>
      <c r="I58" s="876"/>
      <c r="J58" s="876"/>
      <c r="K58" s="876" t="s">
        <v>303</v>
      </c>
      <c r="L58" s="876"/>
      <c r="M58" s="876"/>
      <c r="N58" s="876" t="s">
        <v>297</v>
      </c>
      <c r="O58" s="876"/>
      <c r="P58" s="876"/>
      <c r="Q58" s="876" t="s">
        <v>304</v>
      </c>
      <c r="R58" s="876"/>
      <c r="S58" s="876"/>
      <c r="T58" s="876" t="s">
        <v>283</v>
      </c>
      <c r="U58" s="876"/>
      <c r="V58" s="876"/>
      <c r="W58" s="876" t="s">
        <v>290</v>
      </c>
      <c r="X58" s="876"/>
      <c r="Y58" s="876"/>
      <c r="Z58" s="876" t="s">
        <v>290</v>
      </c>
      <c r="AA58" s="876"/>
      <c r="AB58" s="876"/>
      <c r="AC58" s="876" t="s">
        <v>305</v>
      </c>
      <c r="AD58" s="876"/>
      <c r="AE58" s="876"/>
      <c r="AF58" s="876" t="s">
        <v>297</v>
      </c>
      <c r="AG58" s="876"/>
      <c r="AH58" s="876" t="s">
        <v>283</v>
      </c>
      <c r="AI58" s="876"/>
      <c r="AJ58" s="876" t="s">
        <v>299</v>
      </c>
      <c r="AK58" s="876"/>
      <c r="AL58" s="876"/>
      <c r="AM58" s="876"/>
      <c r="AN58" s="876"/>
      <c r="AO58" s="876" t="s">
        <v>299</v>
      </c>
      <c r="AP58" s="876"/>
      <c r="AQ58" s="876" t="s">
        <v>306</v>
      </c>
      <c r="AR58" s="876"/>
      <c r="AS58" s="876"/>
      <c r="AT58" s="876"/>
      <c r="AU58" s="876"/>
      <c r="AV58" s="918" t="s">
        <v>306</v>
      </c>
      <c r="AW58" s="919"/>
      <c r="AX58" s="876" t="s">
        <v>306</v>
      </c>
      <c r="AY58" s="876"/>
      <c r="AZ58" s="876"/>
      <c r="BA58" s="876" t="s">
        <v>283</v>
      </c>
      <c r="BB58" s="876"/>
      <c r="BC58" s="876"/>
      <c r="BD58" s="876" t="s">
        <v>283</v>
      </c>
      <c r="BE58" s="876"/>
      <c r="BF58" s="876"/>
      <c r="BG58" s="876" t="s">
        <v>307</v>
      </c>
      <c r="BH58" s="876"/>
      <c r="BI58" s="876"/>
      <c r="BJ58" s="876"/>
      <c r="BK58" s="876"/>
      <c r="BL58" s="876"/>
    </row>
    <row r="59" spans="1:64" ht="12" customHeight="1" x14ac:dyDescent="0.25">
      <c r="A59" s="497" t="s">
        <v>242</v>
      </c>
      <c r="B59" s="876"/>
      <c r="C59" s="876"/>
      <c r="D59" s="876"/>
      <c r="E59" s="876"/>
      <c r="F59" s="876"/>
      <c r="G59" s="876"/>
      <c r="H59" s="876"/>
      <c r="I59" s="876"/>
      <c r="J59" s="876"/>
      <c r="K59" s="876"/>
      <c r="L59" s="876"/>
      <c r="M59" s="876"/>
      <c r="N59" s="876"/>
      <c r="O59" s="876"/>
      <c r="P59" s="876"/>
      <c r="Q59" s="876"/>
      <c r="R59" s="876"/>
      <c r="S59" s="876"/>
      <c r="T59" s="876"/>
      <c r="U59" s="876"/>
      <c r="V59" s="876"/>
      <c r="W59" s="876"/>
      <c r="X59" s="876"/>
      <c r="Y59" s="876"/>
      <c r="Z59" s="876"/>
      <c r="AA59" s="876"/>
      <c r="AB59" s="876"/>
      <c r="AC59" s="876"/>
      <c r="AD59" s="876"/>
      <c r="AE59" s="876"/>
      <c r="AF59" s="876"/>
      <c r="AG59" s="876"/>
      <c r="AH59" s="876"/>
      <c r="AI59" s="876"/>
      <c r="AJ59" s="876"/>
      <c r="AK59" s="876"/>
      <c r="AL59" s="876"/>
      <c r="AM59" s="876"/>
      <c r="AN59" s="876"/>
      <c r="AO59" s="876"/>
      <c r="AP59" s="876"/>
      <c r="AQ59" s="876"/>
      <c r="AR59" s="876"/>
      <c r="AS59" s="876"/>
      <c r="AT59" s="876"/>
      <c r="AU59" s="876"/>
      <c r="AV59" s="918"/>
      <c r="AW59" s="919"/>
      <c r="AX59" s="876"/>
      <c r="AY59" s="876"/>
      <c r="AZ59" s="876"/>
      <c r="BA59" s="876"/>
      <c r="BB59" s="876"/>
      <c r="BC59" s="876"/>
      <c r="BD59" s="876"/>
      <c r="BE59" s="876"/>
      <c r="BF59" s="876"/>
      <c r="BG59" s="876"/>
      <c r="BH59" s="876"/>
      <c r="BI59" s="876"/>
      <c r="BJ59" s="876"/>
      <c r="BK59" s="876"/>
      <c r="BL59" s="876"/>
    </row>
    <row r="60" spans="1:64" ht="12" customHeight="1" x14ac:dyDescent="0.25">
      <c r="A60" s="497" t="s">
        <v>243</v>
      </c>
      <c r="B60" s="876"/>
      <c r="C60" s="876"/>
      <c r="D60" s="876"/>
      <c r="E60" s="876"/>
      <c r="F60" s="876"/>
      <c r="G60" s="876"/>
      <c r="H60" s="876"/>
      <c r="I60" s="876"/>
      <c r="J60" s="876"/>
      <c r="K60" s="876"/>
      <c r="L60" s="876"/>
      <c r="M60" s="876"/>
      <c r="N60" s="876"/>
      <c r="O60" s="876"/>
      <c r="P60" s="876"/>
      <c r="Q60" s="876"/>
      <c r="R60" s="876"/>
      <c r="S60" s="876"/>
      <c r="T60" s="876"/>
      <c r="U60" s="876"/>
      <c r="V60" s="876"/>
      <c r="W60" s="876"/>
      <c r="X60" s="876"/>
      <c r="Y60" s="876"/>
      <c r="Z60" s="876"/>
      <c r="AA60" s="876"/>
      <c r="AB60" s="876"/>
      <c r="AC60" s="876"/>
      <c r="AD60" s="876"/>
      <c r="AE60" s="876"/>
      <c r="AF60" s="876"/>
      <c r="AG60" s="876"/>
      <c r="AH60" s="876"/>
      <c r="AI60" s="876"/>
      <c r="AJ60" s="876"/>
      <c r="AK60" s="876"/>
      <c r="AL60" s="876"/>
      <c r="AM60" s="876"/>
      <c r="AN60" s="876"/>
      <c r="AO60" s="876"/>
      <c r="AP60" s="876"/>
      <c r="AQ60" s="876"/>
      <c r="AR60" s="876"/>
      <c r="AS60" s="876"/>
      <c r="AT60" s="876"/>
      <c r="AU60" s="876"/>
      <c r="AV60" s="918"/>
      <c r="AW60" s="919"/>
      <c r="AX60" s="876"/>
      <c r="AY60" s="876"/>
      <c r="AZ60" s="876"/>
      <c r="BA60" s="876"/>
      <c r="BB60" s="876"/>
      <c r="BC60" s="876"/>
      <c r="BD60" s="876"/>
      <c r="BE60" s="876"/>
      <c r="BF60" s="876"/>
      <c r="BG60" s="876"/>
      <c r="BH60" s="876"/>
      <c r="BI60" s="876"/>
      <c r="BJ60" s="876"/>
      <c r="BK60" s="876"/>
      <c r="BL60" s="876"/>
    </row>
    <row r="61" spans="1:64" ht="12" customHeight="1" x14ac:dyDescent="0.25">
      <c r="A61" s="497" t="s">
        <v>244</v>
      </c>
      <c r="B61" s="876"/>
      <c r="C61" s="876"/>
      <c r="D61" s="876"/>
      <c r="E61" s="876"/>
      <c r="F61" s="876"/>
      <c r="G61" s="876"/>
      <c r="H61" s="876"/>
      <c r="I61" s="876"/>
      <c r="J61" s="876"/>
      <c r="K61" s="876"/>
      <c r="L61" s="876"/>
      <c r="M61" s="876"/>
      <c r="N61" s="876"/>
      <c r="O61" s="876"/>
      <c r="P61" s="876"/>
      <c r="Q61" s="876"/>
      <c r="R61" s="876"/>
      <c r="S61" s="876"/>
      <c r="T61" s="876"/>
      <c r="U61" s="876"/>
      <c r="V61" s="876"/>
      <c r="W61" s="876"/>
      <c r="X61" s="876"/>
      <c r="Y61" s="876"/>
      <c r="Z61" s="876"/>
      <c r="AA61" s="876"/>
      <c r="AB61" s="876"/>
      <c r="AC61" s="876"/>
      <c r="AD61" s="876"/>
      <c r="AE61" s="876"/>
      <c r="AF61" s="876"/>
      <c r="AG61" s="876"/>
      <c r="AH61" s="876"/>
      <c r="AI61" s="876"/>
      <c r="AJ61" s="876"/>
      <c r="AK61" s="876"/>
      <c r="AL61" s="876"/>
      <c r="AM61" s="876"/>
      <c r="AN61" s="876"/>
      <c r="AO61" s="876"/>
      <c r="AP61" s="876"/>
      <c r="AQ61" s="876"/>
      <c r="AR61" s="876"/>
      <c r="AS61" s="876"/>
      <c r="AT61" s="876"/>
      <c r="AU61" s="876"/>
      <c r="AV61" s="918"/>
      <c r="AW61" s="919"/>
      <c r="AX61" s="876"/>
      <c r="AY61" s="876"/>
      <c r="AZ61" s="876"/>
      <c r="BA61" s="876"/>
      <c r="BB61" s="876"/>
      <c r="BC61" s="876"/>
      <c r="BD61" s="876"/>
      <c r="BE61" s="876"/>
      <c r="BF61" s="876"/>
      <c r="BG61" s="876"/>
      <c r="BH61" s="876"/>
      <c r="BI61" s="876"/>
      <c r="BJ61" s="876"/>
      <c r="BK61" s="876"/>
      <c r="BL61" s="876"/>
    </row>
    <row r="62" spans="1:64" ht="12" customHeight="1" x14ac:dyDescent="0.25">
      <c r="A62" s="497" t="s">
        <v>245</v>
      </c>
      <c r="B62" s="876"/>
      <c r="C62" s="876"/>
      <c r="D62" s="876"/>
      <c r="E62" s="876"/>
      <c r="F62" s="876"/>
      <c r="G62" s="876"/>
      <c r="H62" s="876"/>
      <c r="I62" s="876"/>
      <c r="J62" s="876"/>
      <c r="K62" s="876"/>
      <c r="L62" s="876"/>
      <c r="M62" s="876"/>
      <c r="N62" s="876"/>
      <c r="O62" s="876"/>
      <c r="P62" s="876"/>
      <c r="Q62" s="876"/>
      <c r="R62" s="876"/>
      <c r="S62" s="876"/>
      <c r="T62" s="876"/>
      <c r="U62" s="876"/>
      <c r="V62" s="876"/>
      <c r="W62" s="876"/>
      <c r="X62" s="876"/>
      <c r="Y62" s="876"/>
      <c r="Z62" s="876"/>
      <c r="AA62" s="876"/>
      <c r="AB62" s="876"/>
      <c r="AC62" s="876"/>
      <c r="AD62" s="876"/>
      <c r="AE62" s="876"/>
      <c r="AF62" s="876"/>
      <c r="AG62" s="876"/>
      <c r="AH62" s="876"/>
      <c r="AI62" s="876"/>
      <c r="AJ62" s="876"/>
      <c r="AK62" s="876"/>
      <c r="AL62" s="876"/>
      <c r="AM62" s="876"/>
      <c r="AN62" s="876"/>
      <c r="AO62" s="876"/>
      <c r="AP62" s="876"/>
      <c r="AQ62" s="876"/>
      <c r="AR62" s="876"/>
      <c r="AS62" s="876"/>
      <c r="AT62" s="876"/>
      <c r="AU62" s="876"/>
      <c r="AV62" s="918"/>
      <c r="AW62" s="919"/>
      <c r="AX62" s="876"/>
      <c r="AY62" s="876"/>
      <c r="AZ62" s="876"/>
      <c r="BA62" s="876"/>
      <c r="BB62" s="876"/>
      <c r="BC62" s="876"/>
      <c r="BD62" s="876"/>
      <c r="BE62" s="876"/>
      <c r="BF62" s="876"/>
      <c r="BG62" s="876"/>
      <c r="BH62" s="876"/>
      <c r="BI62" s="876"/>
      <c r="BJ62" s="876"/>
      <c r="BK62" s="876"/>
      <c r="BL62" s="876"/>
    </row>
    <row r="63" spans="1:64" ht="12" customHeight="1" x14ac:dyDescent="0.25">
      <c r="A63" s="497" t="s">
        <v>246</v>
      </c>
      <c r="B63" s="876"/>
      <c r="C63" s="876"/>
      <c r="D63" s="876"/>
      <c r="E63" s="876"/>
      <c r="F63" s="876"/>
      <c r="G63" s="876"/>
      <c r="H63" s="876"/>
      <c r="I63" s="876"/>
      <c r="J63" s="876"/>
      <c r="K63" s="876"/>
      <c r="L63" s="876"/>
      <c r="M63" s="876"/>
      <c r="N63" s="876"/>
      <c r="O63" s="876"/>
      <c r="P63" s="876"/>
      <c r="Q63" s="876"/>
      <c r="R63" s="876"/>
      <c r="S63" s="876"/>
      <c r="T63" s="876"/>
      <c r="U63" s="876"/>
      <c r="V63" s="876"/>
      <c r="W63" s="876"/>
      <c r="X63" s="876"/>
      <c r="Y63" s="876"/>
      <c r="Z63" s="876"/>
      <c r="AA63" s="876"/>
      <c r="AB63" s="876"/>
      <c r="AC63" s="876"/>
      <c r="AD63" s="876"/>
      <c r="AE63" s="876"/>
      <c r="AF63" s="876"/>
      <c r="AG63" s="876"/>
      <c r="AH63" s="876"/>
      <c r="AI63" s="876"/>
      <c r="AJ63" s="876"/>
      <c r="AK63" s="876"/>
      <c r="AL63" s="876"/>
      <c r="AM63" s="876"/>
      <c r="AN63" s="876"/>
      <c r="AO63" s="876"/>
      <c r="AP63" s="876"/>
      <c r="AQ63" s="876"/>
      <c r="AR63" s="876"/>
      <c r="AS63" s="876"/>
      <c r="AT63" s="876"/>
      <c r="AU63" s="876"/>
      <c r="AV63" s="918"/>
      <c r="AW63" s="919"/>
      <c r="AX63" s="876"/>
      <c r="AY63" s="876"/>
      <c r="AZ63" s="876"/>
      <c r="BA63" s="876"/>
      <c r="BB63" s="876"/>
      <c r="BC63" s="876"/>
      <c r="BD63" s="876"/>
      <c r="BE63" s="876"/>
      <c r="BF63" s="876"/>
      <c r="BG63" s="876"/>
      <c r="BH63" s="876"/>
      <c r="BI63" s="876"/>
      <c r="BJ63" s="876"/>
      <c r="BK63" s="876"/>
      <c r="BL63" s="876"/>
    </row>
    <row r="64" spans="1:64" ht="12" customHeight="1" x14ac:dyDescent="0.25">
      <c r="A64" s="497" t="s">
        <v>247</v>
      </c>
      <c r="B64" s="876"/>
      <c r="C64" s="876"/>
      <c r="D64" s="876"/>
      <c r="E64" s="876"/>
      <c r="F64" s="876"/>
      <c r="G64" s="876"/>
      <c r="H64" s="876"/>
      <c r="I64" s="876"/>
      <c r="J64" s="876"/>
      <c r="K64" s="876"/>
      <c r="L64" s="876"/>
      <c r="M64" s="876"/>
      <c r="N64" s="876"/>
      <c r="O64" s="876"/>
      <c r="P64" s="876"/>
      <c r="Q64" s="876"/>
      <c r="R64" s="876"/>
      <c r="S64" s="876"/>
      <c r="T64" s="876"/>
      <c r="U64" s="876"/>
      <c r="V64" s="876"/>
      <c r="W64" s="876"/>
      <c r="X64" s="876"/>
      <c r="Y64" s="876"/>
      <c r="Z64" s="876"/>
      <c r="AA64" s="876"/>
      <c r="AB64" s="876"/>
      <c r="AC64" s="876"/>
      <c r="AD64" s="876"/>
      <c r="AE64" s="876"/>
      <c r="AF64" s="876"/>
      <c r="AG64" s="876"/>
      <c r="AH64" s="876"/>
      <c r="AI64" s="876"/>
      <c r="AJ64" s="876"/>
      <c r="AK64" s="876"/>
      <c r="AL64" s="876"/>
      <c r="AM64" s="876"/>
      <c r="AN64" s="876"/>
      <c r="AO64" s="876"/>
      <c r="AP64" s="876"/>
      <c r="AQ64" s="876"/>
      <c r="AR64" s="876"/>
      <c r="AS64" s="876"/>
      <c r="AT64" s="876"/>
      <c r="AU64" s="876"/>
      <c r="AV64" s="918"/>
      <c r="AW64" s="919"/>
      <c r="AX64" s="876"/>
      <c r="AY64" s="876"/>
      <c r="AZ64" s="876"/>
      <c r="BA64" s="876"/>
      <c r="BB64" s="876"/>
      <c r="BC64" s="876"/>
      <c r="BD64" s="876"/>
      <c r="BE64" s="876"/>
      <c r="BF64" s="876"/>
      <c r="BG64" s="876"/>
      <c r="BH64" s="876"/>
      <c r="BI64" s="876"/>
      <c r="BJ64" s="876"/>
      <c r="BK64" s="876"/>
      <c r="BL64" s="876"/>
    </row>
    <row r="65" spans="1:64" ht="12" customHeight="1" x14ac:dyDescent="0.25">
      <c r="A65" s="497" t="s">
        <v>248</v>
      </c>
      <c r="B65" s="876"/>
      <c r="C65" s="876"/>
      <c r="D65" s="876"/>
      <c r="E65" s="876"/>
      <c r="F65" s="876"/>
      <c r="G65" s="876"/>
      <c r="H65" s="876"/>
      <c r="I65" s="876"/>
      <c r="J65" s="876"/>
      <c r="K65" s="876"/>
      <c r="L65" s="876"/>
      <c r="M65" s="876"/>
      <c r="N65" s="876"/>
      <c r="O65" s="876"/>
      <c r="P65" s="876"/>
      <c r="Q65" s="876"/>
      <c r="R65" s="876"/>
      <c r="S65" s="876"/>
      <c r="T65" s="876"/>
      <c r="U65" s="876"/>
      <c r="V65" s="876"/>
      <c r="W65" s="876"/>
      <c r="X65" s="876"/>
      <c r="Y65" s="876"/>
      <c r="Z65" s="876"/>
      <c r="AA65" s="876"/>
      <c r="AB65" s="876"/>
      <c r="AC65" s="876"/>
      <c r="AD65" s="876"/>
      <c r="AE65" s="876"/>
      <c r="AF65" s="876"/>
      <c r="AG65" s="876"/>
      <c r="AH65" s="876"/>
      <c r="AI65" s="876"/>
      <c r="AJ65" s="876"/>
      <c r="AK65" s="876"/>
      <c r="AL65" s="876"/>
      <c r="AM65" s="876"/>
      <c r="AN65" s="876"/>
      <c r="AO65" s="876"/>
      <c r="AP65" s="876"/>
      <c r="AQ65" s="876"/>
      <c r="AR65" s="876"/>
      <c r="AS65" s="876"/>
      <c r="AT65" s="876"/>
      <c r="AU65" s="876"/>
      <c r="AV65" s="918"/>
      <c r="AW65" s="919"/>
      <c r="AX65" s="876"/>
      <c r="AY65" s="876"/>
      <c r="AZ65" s="876"/>
      <c r="BA65" s="876"/>
      <c r="BB65" s="876"/>
      <c r="BC65" s="876"/>
      <c r="BD65" s="876"/>
      <c r="BE65" s="876"/>
      <c r="BF65" s="876"/>
      <c r="BG65" s="876"/>
      <c r="BH65" s="876"/>
      <c r="BI65" s="876"/>
      <c r="BJ65" s="876"/>
      <c r="BK65" s="876"/>
      <c r="BL65" s="876"/>
    </row>
    <row r="66" spans="1:64" ht="13.5" hidden="1" customHeight="1" x14ac:dyDescent="0.25">
      <c r="A66" s="504" t="s">
        <v>269</v>
      </c>
      <c r="B66" s="881" t="s">
        <v>308</v>
      </c>
      <c r="C66" s="881"/>
      <c r="D66" s="881"/>
      <c r="E66" s="881" t="s">
        <v>309</v>
      </c>
      <c r="F66" s="881"/>
      <c r="G66" s="881"/>
      <c r="H66" s="881"/>
      <c r="I66" s="881"/>
      <c r="J66" s="881"/>
      <c r="K66" s="881" t="s">
        <v>310</v>
      </c>
      <c r="L66" s="881"/>
      <c r="M66" s="881"/>
      <c r="N66" s="881"/>
      <c r="O66" s="881"/>
      <c r="P66" s="881"/>
      <c r="Q66" s="881" t="s">
        <v>311</v>
      </c>
      <c r="R66" s="881"/>
      <c r="S66" s="881"/>
      <c r="T66" s="881" t="s">
        <v>305</v>
      </c>
      <c r="U66" s="881"/>
      <c r="V66" s="881"/>
      <c r="W66" s="881"/>
      <c r="X66" s="881"/>
      <c r="Y66" s="881"/>
      <c r="Z66" s="881"/>
      <c r="AA66" s="881"/>
      <c r="AB66" s="881"/>
      <c r="AC66" s="881" t="s">
        <v>293</v>
      </c>
      <c r="AD66" s="881"/>
      <c r="AE66" s="881"/>
      <c r="AF66" s="881"/>
      <c r="AG66" s="881"/>
      <c r="AH66" s="881"/>
      <c r="AI66" s="881"/>
      <c r="AJ66" s="881" t="s">
        <v>312</v>
      </c>
      <c r="AK66" s="881"/>
      <c r="AL66" s="881"/>
      <c r="AM66" s="881"/>
      <c r="AN66" s="881"/>
      <c r="AO66" s="881"/>
      <c r="AP66" s="881"/>
      <c r="AQ66" s="881" t="s">
        <v>306</v>
      </c>
      <c r="AR66" s="881"/>
      <c r="AS66" s="881"/>
      <c r="AT66" s="881"/>
      <c r="AU66" s="881"/>
      <c r="AV66" s="916"/>
      <c r="AW66" s="917"/>
      <c r="AX66" s="881" t="s">
        <v>306</v>
      </c>
      <c r="AY66" s="881"/>
      <c r="AZ66" s="881"/>
      <c r="BA66" s="881" t="s">
        <v>283</v>
      </c>
      <c r="BB66" s="881"/>
      <c r="BC66" s="881"/>
      <c r="BD66" s="881" t="s">
        <v>313</v>
      </c>
      <c r="BE66" s="881"/>
      <c r="BF66" s="881"/>
      <c r="BG66" s="881" t="s">
        <v>314</v>
      </c>
      <c r="BH66" s="881"/>
      <c r="BI66" s="881"/>
      <c r="BJ66" s="881"/>
      <c r="BK66" s="881"/>
      <c r="BL66" s="881"/>
    </row>
    <row r="67" spans="1:64" ht="13.5" hidden="1" customHeight="1" x14ac:dyDescent="0.25">
      <c r="A67" s="915"/>
      <c r="B67" s="915"/>
      <c r="C67" s="915"/>
      <c r="D67" s="915"/>
      <c r="E67" s="915"/>
      <c r="F67" s="915"/>
      <c r="G67" s="915"/>
      <c r="H67" s="915"/>
      <c r="I67" s="915"/>
      <c r="J67" s="915"/>
      <c r="K67" s="915"/>
      <c r="L67" s="915"/>
      <c r="M67" s="915"/>
      <c r="N67" s="915"/>
      <c r="O67" s="915"/>
      <c r="P67" s="915"/>
      <c r="Q67" s="915"/>
      <c r="R67" s="915"/>
      <c r="S67" s="915"/>
      <c r="T67" s="915"/>
      <c r="U67" s="915"/>
      <c r="V67" s="915"/>
      <c r="W67" s="915"/>
      <c r="X67" s="915"/>
      <c r="Y67" s="915"/>
      <c r="Z67" s="915"/>
      <c r="AA67" s="915"/>
      <c r="AB67" s="915"/>
      <c r="AC67" s="915"/>
      <c r="AD67" s="915"/>
      <c r="AE67" s="915"/>
      <c r="AF67" s="915"/>
      <c r="AG67" s="915"/>
      <c r="AH67" s="915"/>
      <c r="AI67" s="915"/>
      <c r="AJ67" s="915"/>
      <c r="AK67" s="915"/>
      <c r="AL67" s="915"/>
      <c r="AM67" s="915"/>
      <c r="AN67" s="915"/>
      <c r="AO67" s="915"/>
      <c r="AP67" s="915"/>
      <c r="AQ67" s="915"/>
      <c r="AR67" s="915"/>
      <c r="AS67" s="915"/>
      <c r="AT67" s="915"/>
      <c r="AU67" s="915"/>
      <c r="AV67" s="915"/>
      <c r="AW67" s="915"/>
      <c r="AX67" s="915"/>
      <c r="AY67" s="915"/>
      <c r="AZ67" s="915"/>
      <c r="BA67" s="915"/>
      <c r="BB67" s="915"/>
      <c r="BC67" s="915"/>
      <c r="BD67" s="915"/>
      <c r="BE67" s="915"/>
      <c r="BF67" s="880"/>
      <c r="BG67" s="880"/>
      <c r="BH67" s="880"/>
      <c r="BI67" s="880"/>
      <c r="BJ67" s="880"/>
      <c r="BK67" s="880"/>
      <c r="BL67" s="880"/>
    </row>
    <row r="68" spans="1:64" ht="13.5" hidden="1" customHeight="1" x14ac:dyDescent="0.25">
      <c r="A68" s="878" t="s">
        <v>142</v>
      </c>
      <c r="B68" s="878" t="s">
        <v>315</v>
      </c>
      <c r="C68" s="878"/>
      <c r="D68" s="878"/>
      <c r="E68" s="878"/>
      <c r="F68" s="878"/>
      <c r="G68" s="878"/>
      <c r="H68" s="878"/>
      <c r="I68" s="878"/>
      <c r="J68" s="878"/>
      <c r="K68" s="878"/>
      <c r="L68" s="878"/>
      <c r="M68" s="878"/>
      <c r="N68" s="878"/>
      <c r="O68" s="878"/>
      <c r="P68" s="878"/>
      <c r="Q68" s="878"/>
      <c r="R68" s="878"/>
      <c r="S68" s="878"/>
      <c r="T68" s="878" t="s">
        <v>121</v>
      </c>
      <c r="U68" s="878"/>
      <c r="V68" s="878"/>
      <c r="W68" s="878"/>
      <c r="X68" s="878"/>
      <c r="Y68" s="878"/>
      <c r="Z68" s="878"/>
      <c r="AA68" s="878"/>
      <c r="AB68" s="878"/>
      <c r="AC68" s="878" t="s">
        <v>266</v>
      </c>
      <c r="AD68" s="878"/>
      <c r="AE68" s="878"/>
      <c r="AF68" s="878"/>
      <c r="AG68" s="878"/>
      <c r="AH68" s="878"/>
      <c r="AI68" s="878"/>
      <c r="AJ68" s="878"/>
      <c r="AK68" s="878"/>
      <c r="AL68" s="878"/>
      <c r="AM68" s="878"/>
      <c r="AN68" s="878"/>
      <c r="AO68" s="878"/>
      <c r="AP68" s="878"/>
      <c r="AQ68" s="878" t="s">
        <v>267</v>
      </c>
      <c r="AR68" s="878"/>
      <c r="AS68" s="878"/>
      <c r="AT68" s="878"/>
      <c r="AU68" s="878"/>
      <c r="AV68" s="878"/>
      <c r="AW68" s="878" t="s">
        <v>268</v>
      </c>
      <c r="AX68" s="878"/>
      <c r="AY68" s="878"/>
      <c r="AZ68" s="878" t="s">
        <v>269</v>
      </c>
      <c r="BA68" s="878"/>
      <c r="BB68" s="878"/>
      <c r="BC68" s="883" t="s">
        <v>270</v>
      </c>
      <c r="BD68" s="883"/>
      <c r="BE68" s="883"/>
    </row>
    <row r="69" spans="1:64" ht="13.5" hidden="1" customHeight="1" x14ac:dyDescent="0.25">
      <c r="A69" s="878"/>
      <c r="B69" s="878"/>
      <c r="C69" s="878"/>
      <c r="D69" s="878"/>
      <c r="E69" s="878"/>
      <c r="F69" s="878"/>
      <c r="G69" s="878"/>
      <c r="H69" s="878"/>
      <c r="I69" s="878"/>
      <c r="J69" s="878"/>
      <c r="K69" s="878"/>
      <c r="L69" s="878"/>
      <c r="M69" s="878"/>
      <c r="N69" s="878"/>
      <c r="O69" s="878"/>
      <c r="P69" s="878"/>
      <c r="Q69" s="878"/>
      <c r="R69" s="878"/>
      <c r="S69" s="878"/>
      <c r="T69" s="878"/>
      <c r="U69" s="878"/>
      <c r="V69" s="878"/>
      <c r="W69" s="878"/>
      <c r="X69" s="878"/>
      <c r="Y69" s="878"/>
      <c r="Z69" s="878"/>
      <c r="AA69" s="878"/>
      <c r="AB69" s="878"/>
      <c r="AC69" s="878" t="s">
        <v>99</v>
      </c>
      <c r="AD69" s="878"/>
      <c r="AE69" s="878"/>
      <c r="AF69" s="878"/>
      <c r="AG69" s="878"/>
      <c r="AH69" s="878"/>
      <c r="AI69" s="878"/>
      <c r="AJ69" s="878" t="s">
        <v>106</v>
      </c>
      <c r="AK69" s="878"/>
      <c r="AL69" s="878"/>
      <c r="AM69" s="878"/>
      <c r="AN69" s="878"/>
      <c r="AO69" s="878"/>
      <c r="AP69" s="878"/>
      <c r="AQ69" s="878" t="s">
        <v>272</v>
      </c>
      <c r="AR69" s="878"/>
      <c r="AS69" s="878"/>
      <c r="AT69" s="878" t="s">
        <v>273</v>
      </c>
      <c r="AU69" s="878"/>
      <c r="AV69" s="878"/>
      <c r="AW69" s="878"/>
      <c r="AX69" s="882"/>
      <c r="AY69" s="878"/>
      <c r="AZ69" s="878"/>
      <c r="BA69" s="882"/>
      <c r="BB69" s="878"/>
      <c r="BC69" s="883"/>
      <c r="BD69" s="882"/>
      <c r="BE69" s="883"/>
    </row>
    <row r="70" spans="1:64" ht="13.5" hidden="1" customHeight="1" x14ac:dyDescent="0.25">
      <c r="A70" s="878"/>
      <c r="B70" s="878" t="s">
        <v>269</v>
      </c>
      <c r="C70" s="878"/>
      <c r="D70" s="878"/>
      <c r="E70" s="878"/>
      <c r="F70" s="878"/>
      <c r="G70" s="878"/>
      <c r="H70" s="878" t="s">
        <v>274</v>
      </c>
      <c r="I70" s="878"/>
      <c r="J70" s="878"/>
      <c r="K70" s="878"/>
      <c r="L70" s="878"/>
      <c r="M70" s="878"/>
      <c r="N70" s="878" t="s">
        <v>35</v>
      </c>
      <c r="O70" s="878"/>
      <c r="P70" s="878"/>
      <c r="Q70" s="878"/>
      <c r="R70" s="878"/>
      <c r="S70" s="878"/>
      <c r="T70" s="878" t="s">
        <v>269</v>
      </c>
      <c r="U70" s="878"/>
      <c r="V70" s="878"/>
      <c r="W70" s="878" t="s">
        <v>274</v>
      </c>
      <c r="X70" s="878"/>
      <c r="Y70" s="878"/>
      <c r="Z70" s="878" t="s">
        <v>35</v>
      </c>
      <c r="AA70" s="878"/>
      <c r="AB70" s="878"/>
      <c r="AC70" s="878" t="s">
        <v>269</v>
      </c>
      <c r="AD70" s="878"/>
      <c r="AE70" s="878"/>
      <c r="AF70" s="878" t="s">
        <v>274</v>
      </c>
      <c r="AG70" s="878"/>
      <c r="AH70" s="878" t="s">
        <v>35</v>
      </c>
      <c r="AI70" s="878"/>
      <c r="AJ70" s="878" t="s">
        <v>269</v>
      </c>
      <c r="AK70" s="878"/>
      <c r="AL70" s="878"/>
      <c r="AM70" s="878" t="s">
        <v>274</v>
      </c>
      <c r="AN70" s="878"/>
      <c r="AO70" s="878" t="s">
        <v>35</v>
      </c>
      <c r="AP70" s="878"/>
      <c r="AQ70" s="878"/>
      <c r="AR70" s="878"/>
      <c r="AS70" s="878"/>
      <c r="AT70" s="878"/>
      <c r="AU70" s="878"/>
      <c r="AV70" s="878"/>
      <c r="AW70" s="878"/>
      <c r="AX70" s="878"/>
      <c r="AY70" s="878"/>
      <c r="AZ70" s="878"/>
      <c r="BA70" s="878"/>
      <c r="BB70" s="878"/>
      <c r="BC70" s="883"/>
      <c r="BD70" s="882"/>
      <c r="BE70" s="883"/>
    </row>
    <row r="71" spans="1:64" ht="13.5" hidden="1" customHeight="1" x14ac:dyDescent="0.25">
      <c r="A71" s="878"/>
      <c r="B71" s="878" t="s">
        <v>275</v>
      </c>
      <c r="C71" s="878"/>
      <c r="D71" s="878"/>
      <c r="E71" s="878" t="s">
        <v>276</v>
      </c>
      <c r="F71" s="878"/>
      <c r="G71" s="878"/>
      <c r="H71" s="878" t="s">
        <v>275</v>
      </c>
      <c r="I71" s="878"/>
      <c r="J71" s="878"/>
      <c r="K71" s="878" t="s">
        <v>276</v>
      </c>
      <c r="L71" s="878"/>
      <c r="M71" s="878"/>
      <c r="N71" s="878" t="s">
        <v>275</v>
      </c>
      <c r="O71" s="878"/>
      <c r="P71" s="878"/>
      <c r="Q71" s="878" t="s">
        <v>276</v>
      </c>
      <c r="R71" s="878"/>
      <c r="S71" s="878"/>
      <c r="T71" s="878" t="s">
        <v>275</v>
      </c>
      <c r="U71" s="878"/>
      <c r="V71" s="878"/>
      <c r="W71" s="878" t="s">
        <v>275</v>
      </c>
      <c r="X71" s="878"/>
      <c r="Y71" s="878"/>
      <c r="Z71" s="878" t="s">
        <v>275</v>
      </c>
      <c r="AA71" s="878"/>
      <c r="AB71" s="878"/>
      <c r="AC71" s="878" t="s">
        <v>275</v>
      </c>
      <c r="AD71" s="878"/>
      <c r="AE71" s="878"/>
      <c r="AF71" s="878" t="s">
        <v>275</v>
      </c>
      <c r="AG71" s="878"/>
      <c r="AH71" s="878" t="s">
        <v>275</v>
      </c>
      <c r="AI71" s="878"/>
      <c r="AJ71" s="878" t="s">
        <v>275</v>
      </c>
      <c r="AK71" s="878"/>
      <c r="AL71" s="878"/>
      <c r="AM71" s="878" t="s">
        <v>275</v>
      </c>
      <c r="AN71" s="878"/>
      <c r="AO71" s="878" t="s">
        <v>275</v>
      </c>
      <c r="AP71" s="878"/>
      <c r="AQ71" s="878" t="s">
        <v>275</v>
      </c>
      <c r="AR71" s="878"/>
      <c r="AS71" s="878"/>
      <c r="AT71" s="878" t="s">
        <v>275</v>
      </c>
      <c r="AU71" s="878"/>
      <c r="AV71" s="878"/>
      <c r="AW71" s="878" t="s">
        <v>275</v>
      </c>
      <c r="AX71" s="878"/>
      <c r="AY71" s="878"/>
      <c r="AZ71" s="878" t="s">
        <v>275</v>
      </c>
      <c r="BA71" s="878"/>
      <c r="BB71" s="878"/>
      <c r="BC71" s="883"/>
      <c r="BD71" s="883"/>
      <c r="BE71" s="883"/>
    </row>
    <row r="72" spans="1:64" ht="13.5" hidden="1" customHeight="1" x14ac:dyDescent="0.25">
      <c r="A72" s="505" t="s">
        <v>238</v>
      </c>
      <c r="B72" s="877"/>
      <c r="C72" s="877"/>
      <c r="D72" s="877"/>
      <c r="E72" s="877"/>
      <c r="F72" s="877"/>
      <c r="G72" s="877"/>
      <c r="H72" s="877"/>
      <c r="I72" s="877"/>
      <c r="J72" s="877"/>
      <c r="K72" s="877"/>
      <c r="L72" s="877"/>
      <c r="M72" s="877"/>
      <c r="N72" s="877"/>
      <c r="O72" s="877"/>
      <c r="P72" s="877"/>
      <c r="Q72" s="877"/>
      <c r="R72" s="877"/>
      <c r="S72" s="877"/>
      <c r="T72" s="877"/>
      <c r="U72" s="877"/>
      <c r="V72" s="877"/>
      <c r="W72" s="877"/>
      <c r="X72" s="877"/>
      <c r="Y72" s="877"/>
      <c r="Z72" s="877"/>
      <c r="AA72" s="877"/>
      <c r="AB72" s="877"/>
      <c r="AC72" s="877"/>
      <c r="AD72" s="877"/>
      <c r="AE72" s="877"/>
      <c r="AF72" s="877"/>
      <c r="AG72" s="877"/>
      <c r="AH72" s="877"/>
      <c r="AI72" s="877"/>
      <c r="AJ72" s="877"/>
      <c r="AK72" s="877"/>
      <c r="AL72" s="877"/>
      <c r="AM72" s="877"/>
      <c r="AN72" s="877"/>
      <c r="AO72" s="877"/>
      <c r="AP72" s="877"/>
      <c r="AQ72" s="877"/>
      <c r="AR72" s="877"/>
      <c r="AS72" s="877"/>
      <c r="AT72" s="877"/>
      <c r="AU72" s="877"/>
      <c r="AV72" s="877"/>
      <c r="AW72" s="877"/>
      <c r="AX72" s="877"/>
      <c r="AY72" s="877"/>
      <c r="AZ72" s="877"/>
      <c r="BA72" s="877"/>
      <c r="BB72" s="877"/>
      <c r="BC72" s="876"/>
      <c r="BD72" s="876"/>
      <c r="BE72" s="876"/>
    </row>
    <row r="73" spans="1:64" ht="13.5" hidden="1" customHeight="1" x14ac:dyDescent="0.25">
      <c r="A73" s="505" t="s">
        <v>239</v>
      </c>
      <c r="B73" s="877"/>
      <c r="C73" s="877"/>
      <c r="D73" s="877"/>
      <c r="E73" s="877"/>
      <c r="F73" s="877"/>
      <c r="G73" s="877"/>
      <c r="H73" s="877"/>
      <c r="I73" s="877"/>
      <c r="J73" s="877"/>
      <c r="K73" s="877"/>
      <c r="L73" s="877"/>
      <c r="M73" s="877"/>
      <c r="N73" s="877"/>
      <c r="O73" s="877"/>
      <c r="P73" s="877"/>
      <c r="Q73" s="877"/>
      <c r="R73" s="877"/>
      <c r="S73" s="877"/>
      <c r="T73" s="877"/>
      <c r="U73" s="877"/>
      <c r="V73" s="877"/>
      <c r="W73" s="877"/>
      <c r="X73" s="877"/>
      <c r="Y73" s="877"/>
      <c r="Z73" s="877"/>
      <c r="AA73" s="877"/>
      <c r="AB73" s="877"/>
      <c r="AC73" s="877"/>
      <c r="AD73" s="877"/>
      <c r="AE73" s="877"/>
      <c r="AF73" s="877"/>
      <c r="AG73" s="877"/>
      <c r="AH73" s="877"/>
      <c r="AI73" s="877"/>
      <c r="AJ73" s="877"/>
      <c r="AK73" s="877"/>
      <c r="AL73" s="877"/>
      <c r="AM73" s="877"/>
      <c r="AN73" s="877"/>
      <c r="AO73" s="877"/>
      <c r="AP73" s="877"/>
      <c r="AQ73" s="877"/>
      <c r="AR73" s="877"/>
      <c r="AS73" s="877"/>
      <c r="AT73" s="877"/>
      <c r="AU73" s="877"/>
      <c r="AV73" s="877"/>
      <c r="AW73" s="877"/>
      <c r="AX73" s="877"/>
      <c r="AY73" s="877"/>
      <c r="AZ73" s="877"/>
      <c r="BA73" s="877"/>
      <c r="BB73" s="877"/>
      <c r="BC73" s="876"/>
      <c r="BD73" s="876"/>
      <c r="BE73" s="876"/>
    </row>
    <row r="74" spans="1:64" ht="13.5" hidden="1" customHeight="1" x14ac:dyDescent="0.25">
      <c r="A74" s="505" t="s">
        <v>240</v>
      </c>
      <c r="B74" s="877"/>
      <c r="C74" s="877"/>
      <c r="D74" s="877"/>
      <c r="E74" s="877"/>
      <c r="F74" s="877"/>
      <c r="G74" s="877"/>
      <c r="H74" s="877"/>
      <c r="I74" s="877"/>
      <c r="J74" s="877"/>
      <c r="K74" s="877"/>
      <c r="L74" s="877"/>
      <c r="M74" s="877"/>
      <c r="N74" s="877"/>
      <c r="O74" s="877"/>
      <c r="P74" s="877"/>
      <c r="Q74" s="877"/>
      <c r="R74" s="877"/>
      <c r="S74" s="877"/>
      <c r="T74" s="877"/>
      <c r="U74" s="877"/>
      <c r="V74" s="877"/>
      <c r="W74" s="877"/>
      <c r="X74" s="877"/>
      <c r="Y74" s="877"/>
      <c r="Z74" s="877"/>
      <c r="AA74" s="877"/>
      <c r="AB74" s="877"/>
      <c r="AC74" s="877"/>
      <c r="AD74" s="877"/>
      <c r="AE74" s="877"/>
      <c r="AF74" s="877"/>
      <c r="AG74" s="877"/>
      <c r="AH74" s="877"/>
      <c r="AI74" s="877"/>
      <c r="AJ74" s="877"/>
      <c r="AK74" s="877"/>
      <c r="AL74" s="877"/>
      <c r="AM74" s="877"/>
      <c r="AN74" s="877"/>
      <c r="AO74" s="877"/>
      <c r="AP74" s="877"/>
      <c r="AQ74" s="877"/>
      <c r="AR74" s="877"/>
      <c r="AS74" s="877"/>
      <c r="AT74" s="877"/>
      <c r="AU74" s="877"/>
      <c r="AV74" s="877"/>
      <c r="AW74" s="877"/>
      <c r="AX74" s="877"/>
      <c r="AY74" s="877"/>
      <c r="AZ74" s="877"/>
      <c r="BA74" s="877"/>
      <c r="BB74" s="877"/>
      <c r="BC74" s="876"/>
      <c r="BD74" s="876"/>
      <c r="BE74" s="876"/>
    </row>
    <row r="75" spans="1:64" ht="13.5" hidden="1" customHeight="1" x14ac:dyDescent="0.25">
      <c r="A75" s="505" t="s">
        <v>241</v>
      </c>
      <c r="B75" s="877"/>
      <c r="C75" s="877"/>
      <c r="D75" s="877"/>
      <c r="E75" s="877"/>
      <c r="F75" s="877"/>
      <c r="G75" s="877"/>
      <c r="H75" s="877"/>
      <c r="I75" s="877"/>
      <c r="J75" s="877"/>
      <c r="K75" s="877"/>
      <c r="L75" s="877"/>
      <c r="M75" s="877"/>
      <c r="N75" s="877"/>
      <c r="O75" s="877"/>
      <c r="P75" s="877"/>
      <c r="Q75" s="877"/>
      <c r="R75" s="877"/>
      <c r="S75" s="877"/>
      <c r="T75" s="877"/>
      <c r="U75" s="877"/>
      <c r="V75" s="877"/>
      <c r="W75" s="877"/>
      <c r="X75" s="877"/>
      <c r="Y75" s="877"/>
      <c r="Z75" s="877"/>
      <c r="AA75" s="877"/>
      <c r="AB75" s="877"/>
      <c r="AC75" s="877"/>
      <c r="AD75" s="877"/>
      <c r="AE75" s="877"/>
      <c r="AF75" s="876"/>
      <c r="AG75" s="876"/>
      <c r="AH75" s="877"/>
      <c r="AI75" s="877"/>
      <c r="AJ75" s="877"/>
      <c r="AK75" s="877"/>
      <c r="AL75" s="877"/>
      <c r="AM75" s="877"/>
      <c r="AN75" s="877"/>
      <c r="AO75" s="877"/>
      <c r="AP75" s="877"/>
      <c r="AQ75" s="877"/>
      <c r="AR75" s="877"/>
      <c r="AS75" s="877"/>
      <c r="AT75" s="877"/>
      <c r="AU75" s="877"/>
      <c r="AV75" s="877"/>
      <c r="AW75" s="877"/>
      <c r="AX75" s="877"/>
      <c r="AY75" s="877"/>
      <c r="AZ75" s="877"/>
      <c r="BA75" s="877"/>
      <c r="BB75" s="877"/>
      <c r="BC75" s="876"/>
      <c r="BD75" s="876"/>
      <c r="BE75" s="876"/>
    </row>
    <row r="76" spans="1:64" ht="13.5" hidden="1" customHeight="1" x14ac:dyDescent="0.25">
      <c r="A76" s="505" t="s">
        <v>242</v>
      </c>
      <c r="B76" s="877"/>
      <c r="C76" s="877"/>
      <c r="D76" s="877"/>
      <c r="E76" s="877"/>
      <c r="F76" s="877"/>
      <c r="G76" s="877"/>
      <c r="H76" s="877"/>
      <c r="I76" s="877"/>
      <c r="J76" s="877"/>
      <c r="K76" s="877"/>
      <c r="L76" s="877"/>
      <c r="M76" s="877"/>
      <c r="N76" s="877"/>
      <c r="O76" s="877"/>
      <c r="P76" s="877"/>
      <c r="Q76" s="877"/>
      <c r="R76" s="877"/>
      <c r="S76" s="877"/>
      <c r="T76" s="877"/>
      <c r="U76" s="877"/>
      <c r="V76" s="877"/>
      <c r="W76" s="877"/>
      <c r="X76" s="877"/>
      <c r="Y76" s="877"/>
      <c r="Z76" s="877"/>
      <c r="AA76" s="877"/>
      <c r="AB76" s="877"/>
      <c r="AC76" s="877"/>
      <c r="AD76" s="877"/>
      <c r="AE76" s="877"/>
      <c r="AF76" s="877"/>
      <c r="AG76" s="877"/>
      <c r="AH76" s="877"/>
      <c r="AI76" s="877"/>
      <c r="AJ76" s="877"/>
      <c r="AK76" s="877"/>
      <c r="AL76" s="877"/>
      <c r="AM76" s="877"/>
      <c r="AN76" s="877"/>
      <c r="AO76" s="877"/>
      <c r="AP76" s="877"/>
      <c r="AQ76" s="877"/>
      <c r="AR76" s="877"/>
      <c r="AS76" s="877"/>
      <c r="AT76" s="877"/>
      <c r="AU76" s="877"/>
      <c r="AV76" s="877"/>
      <c r="AW76" s="877"/>
      <c r="AX76" s="877"/>
      <c r="AY76" s="877"/>
      <c r="AZ76" s="877"/>
      <c r="BA76" s="877"/>
      <c r="BB76" s="877"/>
      <c r="BC76" s="876"/>
      <c r="BD76" s="876"/>
      <c r="BE76" s="876"/>
    </row>
    <row r="77" spans="1:64" ht="13.5" hidden="1" customHeight="1" x14ac:dyDescent="0.25">
      <c r="A77" s="505" t="s">
        <v>243</v>
      </c>
      <c r="B77" s="877"/>
      <c r="C77" s="877"/>
      <c r="D77" s="877"/>
      <c r="E77" s="877"/>
      <c r="F77" s="877"/>
      <c r="G77" s="877"/>
      <c r="H77" s="877"/>
      <c r="I77" s="877"/>
      <c r="J77" s="877"/>
      <c r="K77" s="877"/>
      <c r="L77" s="877"/>
      <c r="M77" s="877"/>
      <c r="N77" s="877"/>
      <c r="O77" s="877"/>
      <c r="P77" s="877"/>
      <c r="Q77" s="877"/>
      <c r="R77" s="877"/>
      <c r="S77" s="877"/>
      <c r="T77" s="877"/>
      <c r="U77" s="877"/>
      <c r="V77" s="877"/>
      <c r="W77" s="877"/>
      <c r="X77" s="877"/>
      <c r="Y77" s="877"/>
      <c r="Z77" s="877"/>
      <c r="AA77" s="877"/>
      <c r="AB77" s="877"/>
      <c r="AC77" s="877"/>
      <c r="AD77" s="877"/>
      <c r="AE77" s="877"/>
      <c r="AF77" s="877"/>
      <c r="AG77" s="877"/>
      <c r="AH77" s="877"/>
      <c r="AI77" s="877"/>
      <c r="AJ77" s="877"/>
      <c r="AK77" s="877"/>
      <c r="AL77" s="877"/>
      <c r="AM77" s="877"/>
      <c r="AN77" s="877"/>
      <c r="AO77" s="877"/>
      <c r="AP77" s="877"/>
      <c r="AQ77" s="877"/>
      <c r="AR77" s="877"/>
      <c r="AS77" s="877"/>
      <c r="AT77" s="877"/>
      <c r="AU77" s="877"/>
      <c r="AV77" s="877"/>
      <c r="AW77" s="877"/>
      <c r="AX77" s="877"/>
      <c r="AY77" s="877"/>
      <c r="AZ77" s="877"/>
      <c r="BA77" s="877"/>
      <c r="BB77" s="877"/>
      <c r="BC77" s="876"/>
      <c r="BD77" s="876"/>
      <c r="BE77" s="876"/>
    </row>
    <row r="78" spans="1:64" ht="13.5" hidden="1" customHeight="1" x14ac:dyDescent="0.25">
      <c r="A78" s="505" t="s">
        <v>244</v>
      </c>
      <c r="B78" s="877"/>
      <c r="C78" s="877"/>
      <c r="D78" s="877"/>
      <c r="E78" s="877"/>
      <c r="F78" s="877"/>
      <c r="G78" s="877"/>
      <c r="H78" s="877"/>
      <c r="I78" s="877"/>
      <c r="J78" s="877"/>
      <c r="K78" s="877"/>
      <c r="L78" s="877"/>
      <c r="M78" s="877"/>
      <c r="N78" s="877"/>
      <c r="O78" s="877"/>
      <c r="P78" s="877"/>
      <c r="Q78" s="877"/>
      <c r="R78" s="877"/>
      <c r="S78" s="877"/>
      <c r="T78" s="877"/>
      <c r="U78" s="877"/>
      <c r="V78" s="877"/>
      <c r="W78" s="877"/>
      <c r="X78" s="877"/>
      <c r="Y78" s="877"/>
      <c r="Z78" s="877"/>
      <c r="AA78" s="877"/>
      <c r="AB78" s="877"/>
      <c r="AC78" s="877"/>
      <c r="AD78" s="877"/>
      <c r="AE78" s="877"/>
      <c r="AF78" s="877"/>
      <c r="AG78" s="877"/>
      <c r="AH78" s="877"/>
      <c r="AI78" s="877"/>
      <c r="AJ78" s="877"/>
      <c r="AK78" s="877"/>
      <c r="AL78" s="877"/>
      <c r="AM78" s="877"/>
      <c r="AN78" s="877"/>
      <c r="AO78" s="877"/>
      <c r="AP78" s="877"/>
      <c r="AQ78" s="877"/>
      <c r="AR78" s="877"/>
      <c r="AS78" s="877"/>
      <c r="AT78" s="877"/>
      <c r="AU78" s="877"/>
      <c r="AV78" s="877"/>
      <c r="AW78" s="877"/>
      <c r="AX78" s="877"/>
      <c r="AY78" s="877"/>
      <c r="AZ78" s="877"/>
      <c r="BA78" s="877"/>
      <c r="BB78" s="877"/>
      <c r="BC78" s="876"/>
      <c r="BD78" s="876"/>
      <c r="BE78" s="876"/>
    </row>
    <row r="79" spans="1:64" ht="13.5" hidden="1" customHeight="1" x14ac:dyDescent="0.25">
      <c r="A79" s="505" t="s">
        <v>245</v>
      </c>
      <c r="B79" s="877"/>
      <c r="C79" s="877"/>
      <c r="D79" s="877"/>
      <c r="E79" s="877"/>
      <c r="F79" s="877"/>
      <c r="G79" s="877"/>
      <c r="H79" s="877"/>
      <c r="I79" s="877"/>
      <c r="J79" s="877"/>
      <c r="K79" s="877"/>
      <c r="L79" s="877"/>
      <c r="M79" s="877"/>
      <c r="N79" s="877"/>
      <c r="O79" s="877"/>
      <c r="P79" s="877"/>
      <c r="Q79" s="877"/>
      <c r="R79" s="877"/>
      <c r="S79" s="877"/>
      <c r="T79" s="877"/>
      <c r="U79" s="877"/>
      <c r="V79" s="877"/>
      <c r="W79" s="877"/>
      <c r="X79" s="877"/>
      <c r="Y79" s="877"/>
      <c r="Z79" s="877"/>
      <c r="AA79" s="877"/>
      <c r="AB79" s="877"/>
      <c r="AC79" s="877"/>
      <c r="AD79" s="877"/>
      <c r="AE79" s="877"/>
      <c r="AF79" s="877"/>
      <c r="AG79" s="877"/>
      <c r="AH79" s="877"/>
      <c r="AI79" s="877"/>
      <c r="AJ79" s="877"/>
      <c r="AK79" s="877"/>
      <c r="AL79" s="877"/>
      <c r="AM79" s="877"/>
      <c r="AN79" s="877"/>
      <c r="AO79" s="877"/>
      <c r="AP79" s="877"/>
      <c r="AQ79" s="877"/>
      <c r="AR79" s="877"/>
      <c r="AS79" s="877"/>
      <c r="AT79" s="877"/>
      <c r="AU79" s="877"/>
      <c r="AV79" s="877"/>
      <c r="AW79" s="877"/>
      <c r="AX79" s="877"/>
      <c r="AY79" s="877"/>
      <c r="AZ79" s="877"/>
      <c r="BA79" s="877"/>
      <c r="BB79" s="877"/>
      <c r="BC79" s="876"/>
      <c r="BD79" s="876"/>
      <c r="BE79" s="876"/>
    </row>
    <row r="80" spans="1:64" ht="13.5" hidden="1" customHeight="1" x14ac:dyDescent="0.25">
      <c r="A80" s="505" t="s">
        <v>246</v>
      </c>
      <c r="B80" s="877"/>
      <c r="C80" s="877"/>
      <c r="D80" s="877"/>
      <c r="E80" s="877"/>
      <c r="F80" s="877"/>
      <c r="G80" s="877"/>
      <c r="H80" s="877"/>
      <c r="I80" s="877"/>
      <c r="J80" s="877"/>
      <c r="K80" s="877"/>
      <c r="L80" s="877"/>
      <c r="M80" s="877"/>
      <c r="N80" s="877"/>
      <c r="O80" s="877"/>
      <c r="P80" s="877"/>
      <c r="Q80" s="877"/>
      <c r="R80" s="877"/>
      <c r="S80" s="877"/>
      <c r="T80" s="877"/>
      <c r="U80" s="877"/>
      <c r="V80" s="877"/>
      <c r="W80" s="877"/>
      <c r="X80" s="877"/>
      <c r="Y80" s="877"/>
      <c r="Z80" s="877"/>
      <c r="AA80" s="877"/>
      <c r="AB80" s="877"/>
      <c r="AC80" s="877"/>
      <c r="AD80" s="877"/>
      <c r="AE80" s="877"/>
      <c r="AF80" s="877"/>
      <c r="AG80" s="877"/>
      <c r="AH80" s="877"/>
      <c r="AI80" s="877"/>
      <c r="AJ80" s="877"/>
      <c r="AK80" s="877"/>
      <c r="AL80" s="877"/>
      <c r="AM80" s="877"/>
      <c r="AN80" s="877"/>
      <c r="AO80" s="877"/>
      <c r="AP80" s="877"/>
      <c r="AQ80" s="877"/>
      <c r="AR80" s="877"/>
      <c r="AS80" s="877"/>
      <c r="AT80" s="877"/>
      <c r="AU80" s="877"/>
      <c r="AV80" s="877"/>
      <c r="AW80" s="877"/>
      <c r="AX80" s="877"/>
      <c r="AY80" s="877"/>
      <c r="AZ80" s="877"/>
      <c r="BA80" s="877"/>
      <c r="BB80" s="877"/>
      <c r="BC80" s="876"/>
      <c r="BD80" s="876"/>
      <c r="BE80" s="876"/>
    </row>
    <row r="81" spans="1:57" ht="13.5" hidden="1" customHeight="1" x14ac:dyDescent="0.25">
      <c r="A81" s="505" t="s">
        <v>247</v>
      </c>
      <c r="B81" s="877"/>
      <c r="C81" s="877"/>
      <c r="D81" s="877"/>
      <c r="E81" s="877"/>
      <c r="F81" s="877"/>
      <c r="G81" s="877"/>
      <c r="H81" s="877"/>
      <c r="I81" s="877"/>
      <c r="J81" s="877"/>
      <c r="K81" s="877"/>
      <c r="L81" s="877"/>
      <c r="M81" s="877"/>
      <c r="N81" s="877"/>
      <c r="O81" s="877"/>
      <c r="P81" s="877"/>
      <c r="Q81" s="877"/>
      <c r="R81" s="877"/>
      <c r="S81" s="877"/>
      <c r="T81" s="877"/>
      <c r="U81" s="877"/>
      <c r="V81" s="877"/>
      <c r="W81" s="877"/>
      <c r="X81" s="877"/>
      <c r="Y81" s="877"/>
      <c r="Z81" s="877"/>
      <c r="AA81" s="877"/>
      <c r="AB81" s="877"/>
      <c r="AC81" s="877"/>
      <c r="AD81" s="877"/>
      <c r="AE81" s="877"/>
      <c r="AF81" s="877"/>
      <c r="AG81" s="877"/>
      <c r="AH81" s="877"/>
      <c r="AI81" s="877"/>
      <c r="AJ81" s="877"/>
      <c r="AK81" s="877"/>
      <c r="AL81" s="877"/>
      <c r="AM81" s="877"/>
      <c r="AN81" s="877"/>
      <c r="AO81" s="877"/>
      <c r="AP81" s="877"/>
      <c r="AQ81" s="877"/>
      <c r="AR81" s="877"/>
      <c r="AS81" s="877"/>
      <c r="AT81" s="877"/>
      <c r="AU81" s="877"/>
      <c r="AV81" s="877"/>
      <c r="AW81" s="877"/>
      <c r="AX81" s="877"/>
      <c r="AY81" s="877"/>
      <c r="AZ81" s="877"/>
      <c r="BA81" s="877"/>
      <c r="BB81" s="877"/>
      <c r="BC81" s="876"/>
      <c r="BD81" s="876"/>
      <c r="BE81" s="876"/>
    </row>
    <row r="82" spans="1:57" ht="13.5" hidden="1" customHeight="1" x14ac:dyDescent="0.25">
      <c r="A82" s="505" t="s">
        <v>248</v>
      </c>
      <c r="B82" s="877"/>
      <c r="C82" s="877"/>
      <c r="D82" s="877"/>
      <c r="E82" s="877"/>
      <c r="F82" s="877"/>
      <c r="G82" s="877"/>
      <c r="H82" s="877"/>
      <c r="I82" s="877"/>
      <c r="J82" s="877"/>
      <c r="K82" s="877"/>
      <c r="L82" s="877"/>
      <c r="M82" s="877"/>
      <c r="N82" s="877"/>
      <c r="O82" s="877"/>
      <c r="P82" s="877"/>
      <c r="Q82" s="877"/>
      <c r="R82" s="877"/>
      <c r="S82" s="877"/>
      <c r="T82" s="877"/>
      <c r="U82" s="877"/>
      <c r="V82" s="877"/>
      <c r="W82" s="877"/>
      <c r="X82" s="877"/>
      <c r="Y82" s="877"/>
      <c r="Z82" s="877"/>
      <c r="AA82" s="877"/>
      <c r="AB82" s="877"/>
      <c r="AC82" s="877"/>
      <c r="AD82" s="877"/>
      <c r="AE82" s="877"/>
      <c r="AF82" s="877"/>
      <c r="AG82" s="877"/>
      <c r="AH82" s="877"/>
      <c r="AI82" s="877"/>
      <c r="AJ82" s="877"/>
      <c r="AK82" s="877"/>
      <c r="AL82" s="877"/>
      <c r="AM82" s="877"/>
      <c r="AN82" s="877"/>
      <c r="AO82" s="877"/>
      <c r="AP82" s="877"/>
      <c r="AQ82" s="877"/>
      <c r="AR82" s="877"/>
      <c r="AS82" s="877"/>
      <c r="AT82" s="877"/>
      <c r="AU82" s="877"/>
      <c r="AV82" s="877"/>
      <c r="AW82" s="877"/>
      <c r="AX82" s="877"/>
      <c r="AY82" s="877"/>
      <c r="AZ82" s="877"/>
      <c r="BA82" s="877"/>
      <c r="BB82" s="877"/>
      <c r="BC82" s="876"/>
      <c r="BD82" s="876"/>
      <c r="BE82" s="876"/>
    </row>
    <row r="83" spans="1:57" ht="13.5" hidden="1" customHeight="1" x14ac:dyDescent="0.25">
      <c r="A83" s="506" t="s">
        <v>269</v>
      </c>
      <c r="B83" s="877"/>
      <c r="C83" s="877"/>
      <c r="D83" s="877"/>
      <c r="E83" s="877"/>
      <c r="F83" s="877"/>
      <c r="G83" s="877"/>
      <c r="H83" s="877"/>
      <c r="I83" s="877"/>
      <c r="J83" s="877"/>
      <c r="K83" s="877"/>
      <c r="L83" s="877"/>
      <c r="M83" s="877"/>
      <c r="N83" s="877"/>
      <c r="O83" s="877"/>
      <c r="P83" s="877"/>
      <c r="Q83" s="877"/>
      <c r="R83" s="877"/>
      <c r="S83" s="877"/>
      <c r="T83" s="877"/>
      <c r="U83" s="877"/>
      <c r="V83" s="877"/>
      <c r="W83" s="877"/>
      <c r="X83" s="877"/>
      <c r="Y83" s="877"/>
      <c r="Z83" s="877"/>
      <c r="AA83" s="877"/>
      <c r="AB83" s="877"/>
      <c r="AC83" s="877"/>
      <c r="AD83" s="877"/>
      <c r="AE83" s="877"/>
      <c r="AF83" s="877"/>
      <c r="AG83" s="877"/>
      <c r="AH83" s="877"/>
      <c r="AI83" s="877"/>
      <c r="AJ83" s="877"/>
      <c r="AK83" s="877"/>
      <c r="AL83" s="877"/>
      <c r="AM83" s="877"/>
      <c r="AN83" s="877"/>
      <c r="AO83" s="876"/>
      <c r="AP83" s="876"/>
      <c r="AQ83" s="877"/>
      <c r="AR83" s="877"/>
      <c r="AS83" s="877"/>
      <c r="AT83" s="877"/>
      <c r="AU83" s="877"/>
      <c r="AV83" s="877"/>
      <c r="AW83" s="877"/>
      <c r="AX83" s="877"/>
      <c r="AY83" s="877"/>
      <c r="AZ83" s="877"/>
      <c r="BA83" s="877"/>
      <c r="BB83" s="877"/>
      <c r="BC83" s="876"/>
      <c r="BD83" s="876"/>
      <c r="BE83" s="876"/>
    </row>
  </sheetData>
  <mergeCells count="642">
    <mergeCell ref="AX52:AZ53"/>
    <mergeCell ref="BA52:BC53"/>
    <mergeCell ref="N54:P54"/>
    <mergeCell ref="Q54:S54"/>
    <mergeCell ref="T54:V54"/>
    <mergeCell ref="W54:Y54"/>
    <mergeCell ref="Z54:AB54"/>
    <mergeCell ref="H47:Q47"/>
    <mergeCell ref="Z47:AP47"/>
    <mergeCell ref="AS47:BB47"/>
    <mergeCell ref="A49:BA49"/>
    <mergeCell ref="A50:BL50"/>
    <mergeCell ref="A51:A54"/>
    <mergeCell ref="B51:S52"/>
    <mergeCell ref="T51:AB52"/>
    <mergeCell ref="AC51:AW51"/>
    <mergeCell ref="AX51:BC51"/>
    <mergeCell ref="B53:G53"/>
    <mergeCell ref="H53:M53"/>
    <mergeCell ref="N53:S53"/>
    <mergeCell ref="T53:V53"/>
    <mergeCell ref="W53:Y53"/>
    <mergeCell ref="Z53:AB53"/>
    <mergeCell ref="BD51:BF53"/>
    <mergeCell ref="BG51:BI53"/>
    <mergeCell ref="BJ51:BL54"/>
    <mergeCell ref="BG54:BI54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Q54:AS54"/>
    <mergeCell ref="AT54:AU54"/>
    <mergeCell ref="AV54:AW54"/>
    <mergeCell ref="AX54:AZ54"/>
    <mergeCell ref="BA54:BC54"/>
    <mergeCell ref="BD54:BF54"/>
    <mergeCell ref="AC54:AE54"/>
    <mergeCell ref="AF54:AG54"/>
    <mergeCell ref="AH54:AI54"/>
    <mergeCell ref="AJ54:AL54"/>
    <mergeCell ref="AM54:AN54"/>
    <mergeCell ref="AO54:AP54"/>
    <mergeCell ref="H54:J54"/>
    <mergeCell ref="K54:M54"/>
    <mergeCell ref="B54:D54"/>
    <mergeCell ref="E54:G54"/>
    <mergeCell ref="BG55:BI55"/>
    <mergeCell ref="BJ55:BL55"/>
    <mergeCell ref="B56:D56"/>
    <mergeCell ref="E56:G56"/>
    <mergeCell ref="H56:J56"/>
    <mergeCell ref="K56:M56"/>
    <mergeCell ref="N56:P56"/>
    <mergeCell ref="Q56:S56"/>
    <mergeCell ref="T56:V56"/>
    <mergeCell ref="W56:Y56"/>
    <mergeCell ref="AQ55:AS55"/>
    <mergeCell ref="AT55:AU55"/>
    <mergeCell ref="AV55:AW55"/>
    <mergeCell ref="AX55:AZ55"/>
    <mergeCell ref="BA55:BC55"/>
    <mergeCell ref="BD55:BF55"/>
    <mergeCell ref="AC55:AE55"/>
    <mergeCell ref="AF55:AG55"/>
    <mergeCell ref="AH55:AI55"/>
    <mergeCell ref="AJ55:AL55"/>
    <mergeCell ref="AM55:AN55"/>
    <mergeCell ref="AO55:AP55"/>
    <mergeCell ref="BD56:BF56"/>
    <mergeCell ref="BG56:BI56"/>
    <mergeCell ref="BJ56:BL56"/>
    <mergeCell ref="B57:D57"/>
    <mergeCell ref="E57:G57"/>
    <mergeCell ref="H57:J57"/>
    <mergeCell ref="K57:M57"/>
    <mergeCell ref="N57:P57"/>
    <mergeCell ref="Q57:S57"/>
    <mergeCell ref="T57:V57"/>
    <mergeCell ref="AO56:AP56"/>
    <mergeCell ref="AQ56:AS56"/>
    <mergeCell ref="AT56:AU56"/>
    <mergeCell ref="AV56:AW56"/>
    <mergeCell ref="AX56:AZ56"/>
    <mergeCell ref="BA56:BC56"/>
    <mergeCell ref="Z56:AB56"/>
    <mergeCell ref="AC56:AE56"/>
    <mergeCell ref="AF56:AG56"/>
    <mergeCell ref="AH56:AI56"/>
    <mergeCell ref="AJ56:AL56"/>
    <mergeCell ref="AM56:AN56"/>
    <mergeCell ref="BA57:BC57"/>
    <mergeCell ref="BD57:BF57"/>
    <mergeCell ref="BG57:BI57"/>
    <mergeCell ref="BJ57:BL57"/>
    <mergeCell ref="B58:D58"/>
    <mergeCell ref="E58:G58"/>
    <mergeCell ref="H58:J58"/>
    <mergeCell ref="K58:M58"/>
    <mergeCell ref="N58:P58"/>
    <mergeCell ref="Q58:S58"/>
    <mergeCell ref="AM57:AN57"/>
    <mergeCell ref="AO57:AP57"/>
    <mergeCell ref="AQ57:AS57"/>
    <mergeCell ref="AT57:AU57"/>
    <mergeCell ref="AV57:AW57"/>
    <mergeCell ref="AX57:AZ57"/>
    <mergeCell ref="W57:Y57"/>
    <mergeCell ref="Z57:AB57"/>
    <mergeCell ref="AC57:AE57"/>
    <mergeCell ref="AF57:AG57"/>
    <mergeCell ref="AH57:AI57"/>
    <mergeCell ref="AJ57:AL57"/>
    <mergeCell ref="BG58:BI58"/>
    <mergeCell ref="BJ58:BL58"/>
    <mergeCell ref="B59:D59"/>
    <mergeCell ref="E59:G59"/>
    <mergeCell ref="H59:J59"/>
    <mergeCell ref="K59:M59"/>
    <mergeCell ref="N59:P59"/>
    <mergeCell ref="AJ58:AL58"/>
    <mergeCell ref="AM58:AN58"/>
    <mergeCell ref="AO58:AP58"/>
    <mergeCell ref="AQ58:AS58"/>
    <mergeCell ref="T58:V58"/>
    <mergeCell ref="W58:Y58"/>
    <mergeCell ref="Z58:AB58"/>
    <mergeCell ref="AC58:AE58"/>
    <mergeCell ref="AF58:AG58"/>
    <mergeCell ref="AH58:AI58"/>
    <mergeCell ref="Q59:S59"/>
    <mergeCell ref="T59:V59"/>
    <mergeCell ref="W59:Y59"/>
    <mergeCell ref="Z59:AB59"/>
    <mergeCell ref="AC59:AE59"/>
    <mergeCell ref="AF59:AG59"/>
    <mergeCell ref="BA58:BC58"/>
    <mergeCell ref="BD58:BF58"/>
    <mergeCell ref="AX59:AZ59"/>
    <mergeCell ref="BA59:BC59"/>
    <mergeCell ref="BD59:BF59"/>
    <mergeCell ref="BG59:BI59"/>
    <mergeCell ref="BJ59:BL59"/>
    <mergeCell ref="AH59:AI59"/>
    <mergeCell ref="AJ59:AL59"/>
    <mergeCell ref="AM59:AN59"/>
    <mergeCell ref="AO59:AP59"/>
    <mergeCell ref="AQ59:AS59"/>
    <mergeCell ref="AT59:AU59"/>
    <mergeCell ref="AV58:AW58"/>
    <mergeCell ref="AV59:AW59"/>
    <mergeCell ref="AT58:AU58"/>
    <mergeCell ref="AX58:AZ58"/>
    <mergeCell ref="BG60:BI60"/>
    <mergeCell ref="BJ60:BL60"/>
    <mergeCell ref="B61:D61"/>
    <mergeCell ref="E61:G61"/>
    <mergeCell ref="H61:J61"/>
    <mergeCell ref="K61:M61"/>
    <mergeCell ref="N61:P61"/>
    <mergeCell ref="AJ60:AL60"/>
    <mergeCell ref="AM60:AN60"/>
    <mergeCell ref="AO60:AP60"/>
    <mergeCell ref="AQ60:AS60"/>
    <mergeCell ref="AT60:AU60"/>
    <mergeCell ref="T60:V60"/>
    <mergeCell ref="W60:Y60"/>
    <mergeCell ref="Z60:AB60"/>
    <mergeCell ref="AC60:AE60"/>
    <mergeCell ref="AF60:AG60"/>
    <mergeCell ref="AH60:AI60"/>
    <mergeCell ref="B60:D60"/>
    <mergeCell ref="E60:G60"/>
    <mergeCell ref="H60:J60"/>
    <mergeCell ref="K60:M60"/>
    <mergeCell ref="N60:P60"/>
    <mergeCell ref="Q60:S60"/>
    <mergeCell ref="Q61:S61"/>
    <mergeCell ref="T61:V61"/>
    <mergeCell ref="W61:Y61"/>
    <mergeCell ref="Z61:AB61"/>
    <mergeCell ref="AC61:AE61"/>
    <mergeCell ref="AF61:AG61"/>
    <mergeCell ref="AX60:AZ60"/>
    <mergeCell ref="BA60:BC60"/>
    <mergeCell ref="BD60:BF60"/>
    <mergeCell ref="AX61:AZ61"/>
    <mergeCell ref="BA61:BC61"/>
    <mergeCell ref="BD61:BF61"/>
    <mergeCell ref="AV60:AW60"/>
    <mergeCell ref="BG61:BI61"/>
    <mergeCell ref="BJ61:BL61"/>
    <mergeCell ref="AH61:AI61"/>
    <mergeCell ref="AJ61:AL61"/>
    <mergeCell ref="AM61:AN61"/>
    <mergeCell ref="AO61:AP61"/>
    <mergeCell ref="AQ61:AS61"/>
    <mergeCell ref="AT61:AU61"/>
    <mergeCell ref="BG62:BI62"/>
    <mergeCell ref="BJ62:BL62"/>
    <mergeCell ref="AT62:AU62"/>
    <mergeCell ref="AV61:AW61"/>
    <mergeCell ref="B63:D63"/>
    <mergeCell ref="E63:G63"/>
    <mergeCell ref="H63:J63"/>
    <mergeCell ref="K63:M63"/>
    <mergeCell ref="N63:P63"/>
    <mergeCell ref="AJ62:AL62"/>
    <mergeCell ref="AM62:AN62"/>
    <mergeCell ref="AO62:AP62"/>
    <mergeCell ref="AQ62:AS62"/>
    <mergeCell ref="T62:V62"/>
    <mergeCell ref="W62:Y62"/>
    <mergeCell ref="Z62:AB62"/>
    <mergeCell ref="AC62:AE62"/>
    <mergeCell ref="AF62:AG62"/>
    <mergeCell ref="AH62:AI62"/>
    <mergeCell ref="B62:D62"/>
    <mergeCell ref="E62:G62"/>
    <mergeCell ref="H62:J62"/>
    <mergeCell ref="K62:M62"/>
    <mergeCell ref="N62:P62"/>
    <mergeCell ref="Q62:S62"/>
    <mergeCell ref="Q63:S63"/>
    <mergeCell ref="T63:V63"/>
    <mergeCell ref="W63:Y63"/>
    <mergeCell ref="Z63:AB63"/>
    <mergeCell ref="AC63:AE63"/>
    <mergeCell ref="AF63:AG63"/>
    <mergeCell ref="AX62:AZ62"/>
    <mergeCell ref="BA62:BC62"/>
    <mergeCell ref="BD62:BF62"/>
    <mergeCell ref="AX63:AZ63"/>
    <mergeCell ref="BA63:BC63"/>
    <mergeCell ref="BD63:BF63"/>
    <mergeCell ref="AV62:AW62"/>
    <mergeCell ref="BG63:BI63"/>
    <mergeCell ref="BJ63:BL63"/>
    <mergeCell ref="AH63:AI63"/>
    <mergeCell ref="AJ63:AL63"/>
    <mergeCell ref="AM63:AN63"/>
    <mergeCell ref="AO63:AP63"/>
    <mergeCell ref="AQ63:AS63"/>
    <mergeCell ref="AT63:AU63"/>
    <mergeCell ref="BG64:BI64"/>
    <mergeCell ref="BJ64:BL64"/>
    <mergeCell ref="AT64:AU64"/>
    <mergeCell ref="AV63:AW63"/>
    <mergeCell ref="B65:D65"/>
    <mergeCell ref="E65:G65"/>
    <mergeCell ref="H65:J65"/>
    <mergeCell ref="K65:M65"/>
    <mergeCell ref="N65:P65"/>
    <mergeCell ref="AJ64:AL64"/>
    <mergeCell ref="AM64:AN64"/>
    <mergeCell ref="AO64:AP64"/>
    <mergeCell ref="AQ64:AS64"/>
    <mergeCell ref="T64:V64"/>
    <mergeCell ref="W64:Y64"/>
    <mergeCell ref="Z64:AB64"/>
    <mergeCell ref="AC64:AE64"/>
    <mergeCell ref="AF64:AG64"/>
    <mergeCell ref="AH64:AI64"/>
    <mergeCell ref="B64:D64"/>
    <mergeCell ref="E64:G64"/>
    <mergeCell ref="H64:J64"/>
    <mergeCell ref="K64:M64"/>
    <mergeCell ref="N64:P64"/>
    <mergeCell ref="Q64:S64"/>
    <mergeCell ref="Q65:S65"/>
    <mergeCell ref="T65:V65"/>
    <mergeCell ref="W65:Y65"/>
    <mergeCell ref="Z65:AB65"/>
    <mergeCell ref="AC65:AE65"/>
    <mergeCell ref="AF65:AG65"/>
    <mergeCell ref="AX64:AZ64"/>
    <mergeCell ref="BA64:BC64"/>
    <mergeCell ref="BD64:BF64"/>
    <mergeCell ref="AX65:AZ65"/>
    <mergeCell ref="BA65:BC65"/>
    <mergeCell ref="BD65:BF65"/>
    <mergeCell ref="AV64:AW64"/>
    <mergeCell ref="BG65:BI65"/>
    <mergeCell ref="BJ65:BL65"/>
    <mergeCell ref="AH65:AI65"/>
    <mergeCell ref="AJ65:AL65"/>
    <mergeCell ref="AM65:AN65"/>
    <mergeCell ref="AO65:AP65"/>
    <mergeCell ref="AQ65:AS65"/>
    <mergeCell ref="AT65:AU65"/>
    <mergeCell ref="AX66:AZ66"/>
    <mergeCell ref="BA66:BC66"/>
    <mergeCell ref="BD66:BF66"/>
    <mergeCell ref="BG66:BI66"/>
    <mergeCell ref="BJ66:BL66"/>
    <mergeCell ref="AV65:AW65"/>
    <mergeCell ref="A67:BE67"/>
    <mergeCell ref="BF67:BL67"/>
    <mergeCell ref="AJ66:AL66"/>
    <mergeCell ref="AM66:AN66"/>
    <mergeCell ref="AO66:AP66"/>
    <mergeCell ref="AQ66:AS66"/>
    <mergeCell ref="AT66:AU66"/>
    <mergeCell ref="T66:V66"/>
    <mergeCell ref="W66:Y66"/>
    <mergeCell ref="Z66:AB66"/>
    <mergeCell ref="AC66:AE66"/>
    <mergeCell ref="AF66:AG66"/>
    <mergeCell ref="AH66:AI66"/>
    <mergeCell ref="B66:D66"/>
    <mergeCell ref="E66:G66"/>
    <mergeCell ref="H66:J66"/>
    <mergeCell ref="K66:M66"/>
    <mergeCell ref="N66:P66"/>
    <mergeCell ref="Q66:S66"/>
    <mergeCell ref="AV66:AW66"/>
    <mergeCell ref="A68:A71"/>
    <mergeCell ref="B68:S69"/>
    <mergeCell ref="T68:AB69"/>
    <mergeCell ref="AC68:AP68"/>
    <mergeCell ref="AQ68:AV68"/>
    <mergeCell ref="AW68:AY70"/>
    <mergeCell ref="B70:G70"/>
    <mergeCell ref="H70:M70"/>
    <mergeCell ref="N70:S70"/>
    <mergeCell ref="T70:V70"/>
    <mergeCell ref="W70:Y70"/>
    <mergeCell ref="Z70:AB70"/>
    <mergeCell ref="AC70:AE70"/>
    <mergeCell ref="AF70:AG70"/>
    <mergeCell ref="AH70:AI70"/>
    <mergeCell ref="AJ70:AL70"/>
    <mergeCell ref="T71:V71"/>
    <mergeCell ref="W71:Y71"/>
    <mergeCell ref="Z71:AB71"/>
    <mergeCell ref="B71:D71"/>
    <mergeCell ref="E71:G71"/>
    <mergeCell ref="H71:J71"/>
    <mergeCell ref="K71:M71"/>
    <mergeCell ref="N71:P71"/>
    <mergeCell ref="AZ68:BB70"/>
    <mergeCell ref="BC68:BE71"/>
    <mergeCell ref="AC69:AI69"/>
    <mergeCell ref="AJ69:AP69"/>
    <mergeCell ref="AQ69:AS70"/>
    <mergeCell ref="AT69:AV70"/>
    <mergeCell ref="AM70:AN70"/>
    <mergeCell ref="AO70:AP70"/>
    <mergeCell ref="AJ71:AL71"/>
    <mergeCell ref="AM71:AN71"/>
    <mergeCell ref="AO71:AP71"/>
    <mergeCell ref="AQ71:AS71"/>
    <mergeCell ref="AT71:AV71"/>
    <mergeCell ref="AW71:AY71"/>
    <mergeCell ref="AZ71:BB71"/>
    <mergeCell ref="AF71:AG71"/>
    <mergeCell ref="AH71:AI71"/>
    <mergeCell ref="AC71:AE71"/>
    <mergeCell ref="Q71:S71"/>
    <mergeCell ref="AZ72:BB72"/>
    <mergeCell ref="BC72:BE72"/>
    <mergeCell ref="B73:D73"/>
    <mergeCell ref="E73:G73"/>
    <mergeCell ref="H73:J73"/>
    <mergeCell ref="K73:M73"/>
    <mergeCell ref="N73:P73"/>
    <mergeCell ref="Q73:S73"/>
    <mergeCell ref="T73:V73"/>
    <mergeCell ref="AH72:AI72"/>
    <mergeCell ref="AJ72:AL72"/>
    <mergeCell ref="AM72:AN72"/>
    <mergeCell ref="AO72:AP72"/>
    <mergeCell ref="AQ72:AS72"/>
    <mergeCell ref="AT72:AV72"/>
    <mergeCell ref="Q72:S72"/>
    <mergeCell ref="T72:V72"/>
    <mergeCell ref="W72:Y72"/>
    <mergeCell ref="Z72:AB72"/>
    <mergeCell ref="AC72:AE72"/>
    <mergeCell ref="AF72:AG72"/>
    <mergeCell ref="BC73:BE73"/>
    <mergeCell ref="AM73:AN73"/>
    <mergeCell ref="B72:D72"/>
    <mergeCell ref="E74:G74"/>
    <mergeCell ref="H74:J74"/>
    <mergeCell ref="K74:M74"/>
    <mergeCell ref="N74:P74"/>
    <mergeCell ref="Q74:S74"/>
    <mergeCell ref="T74:V74"/>
    <mergeCell ref="W74:Y74"/>
    <mergeCell ref="Z74:AB74"/>
    <mergeCell ref="AW72:AY72"/>
    <mergeCell ref="E72:G72"/>
    <mergeCell ref="H72:J72"/>
    <mergeCell ref="K72:M72"/>
    <mergeCell ref="N72:P72"/>
    <mergeCell ref="AO73:AP73"/>
    <mergeCell ref="AQ73:AS73"/>
    <mergeCell ref="AT73:AV73"/>
    <mergeCell ref="AW73:AY73"/>
    <mergeCell ref="AZ73:BB73"/>
    <mergeCell ref="W73:Y73"/>
    <mergeCell ref="Z73:AB73"/>
    <mergeCell ref="AC73:AE73"/>
    <mergeCell ref="AF73:AG73"/>
    <mergeCell ref="AH73:AI73"/>
    <mergeCell ref="AJ73:AL73"/>
    <mergeCell ref="AQ74:AS74"/>
    <mergeCell ref="AT74:AV74"/>
    <mergeCell ref="AW74:AY74"/>
    <mergeCell ref="AZ74:BB74"/>
    <mergeCell ref="BC74:BE74"/>
    <mergeCell ref="B75:D75"/>
    <mergeCell ref="E75:G75"/>
    <mergeCell ref="H75:J75"/>
    <mergeCell ref="K75:M75"/>
    <mergeCell ref="N75:P75"/>
    <mergeCell ref="AC74:AE74"/>
    <mergeCell ref="AF74:AG74"/>
    <mergeCell ref="AH74:AI74"/>
    <mergeCell ref="AJ74:AL74"/>
    <mergeCell ref="AM74:AN74"/>
    <mergeCell ref="AO74:AP74"/>
    <mergeCell ref="AW75:AY75"/>
    <mergeCell ref="AZ75:BB75"/>
    <mergeCell ref="BC75:BE75"/>
    <mergeCell ref="AM75:AN75"/>
    <mergeCell ref="AO75:AP75"/>
    <mergeCell ref="AQ75:AS75"/>
    <mergeCell ref="AT75:AV75"/>
    <mergeCell ref="B74:D74"/>
    <mergeCell ref="B76:D76"/>
    <mergeCell ref="E76:G76"/>
    <mergeCell ref="H76:J76"/>
    <mergeCell ref="K76:M76"/>
    <mergeCell ref="N76:P76"/>
    <mergeCell ref="Q76:S76"/>
    <mergeCell ref="T76:V76"/>
    <mergeCell ref="AH75:AI75"/>
    <mergeCell ref="AJ75:AL75"/>
    <mergeCell ref="Q75:S75"/>
    <mergeCell ref="T75:V75"/>
    <mergeCell ref="W75:Y75"/>
    <mergeCell ref="Z75:AB75"/>
    <mergeCell ref="AC75:AE75"/>
    <mergeCell ref="AF75:AG75"/>
    <mergeCell ref="BC76:BE76"/>
    <mergeCell ref="B77:D77"/>
    <mergeCell ref="E77:G77"/>
    <mergeCell ref="H77:J77"/>
    <mergeCell ref="K77:M77"/>
    <mergeCell ref="N77:P77"/>
    <mergeCell ref="Q77:S77"/>
    <mergeCell ref="T77:V77"/>
    <mergeCell ref="W77:Y77"/>
    <mergeCell ref="Z77:AB77"/>
    <mergeCell ref="AM76:AN76"/>
    <mergeCell ref="AO76:AP76"/>
    <mergeCell ref="AQ76:AS76"/>
    <mergeCell ref="AT76:AV76"/>
    <mergeCell ref="AW76:AY76"/>
    <mergeCell ref="AZ76:BB76"/>
    <mergeCell ref="W76:Y76"/>
    <mergeCell ref="Z76:AB76"/>
    <mergeCell ref="AC76:AE76"/>
    <mergeCell ref="AF76:AG76"/>
    <mergeCell ref="AH76:AI76"/>
    <mergeCell ref="AJ76:AL76"/>
    <mergeCell ref="AQ77:AS77"/>
    <mergeCell ref="AT77:AV77"/>
    <mergeCell ref="AW77:AY77"/>
    <mergeCell ref="AZ77:BB77"/>
    <mergeCell ref="BC77:BE77"/>
    <mergeCell ref="B78:D78"/>
    <mergeCell ref="E78:G78"/>
    <mergeCell ref="H78:J78"/>
    <mergeCell ref="K78:M78"/>
    <mergeCell ref="N78:P78"/>
    <mergeCell ref="AC77:AE77"/>
    <mergeCell ref="AF77:AG77"/>
    <mergeCell ref="AH77:AI77"/>
    <mergeCell ref="AJ77:AL77"/>
    <mergeCell ref="AM77:AN77"/>
    <mergeCell ref="AO77:AP77"/>
    <mergeCell ref="AW78:AY78"/>
    <mergeCell ref="AZ78:BB78"/>
    <mergeCell ref="BC78:BE78"/>
    <mergeCell ref="AM78:AN78"/>
    <mergeCell ref="AO78:AP78"/>
    <mergeCell ref="AQ78:AS78"/>
    <mergeCell ref="AT78:AV78"/>
    <mergeCell ref="B79:D79"/>
    <mergeCell ref="E79:G79"/>
    <mergeCell ref="H79:J79"/>
    <mergeCell ref="K79:M79"/>
    <mergeCell ref="N79:P79"/>
    <mergeCell ref="Q79:S79"/>
    <mergeCell ref="T79:V79"/>
    <mergeCell ref="AH78:AI78"/>
    <mergeCell ref="AJ78:AL78"/>
    <mergeCell ref="Q78:S78"/>
    <mergeCell ref="T78:V78"/>
    <mergeCell ref="W78:Y78"/>
    <mergeCell ref="Z78:AB78"/>
    <mergeCell ref="AC78:AE78"/>
    <mergeCell ref="AF78:AG78"/>
    <mergeCell ref="BC79:BE79"/>
    <mergeCell ref="B80:D80"/>
    <mergeCell ref="E80:G80"/>
    <mergeCell ref="H80:J80"/>
    <mergeCell ref="K80:M80"/>
    <mergeCell ref="N80:P80"/>
    <mergeCell ref="Q80:S80"/>
    <mergeCell ref="T80:V80"/>
    <mergeCell ref="W80:Y80"/>
    <mergeCell ref="Z80:AB80"/>
    <mergeCell ref="AM79:AN79"/>
    <mergeCell ref="AO79:AP79"/>
    <mergeCell ref="AQ79:AS79"/>
    <mergeCell ref="AT79:AV79"/>
    <mergeCell ref="AW79:AY79"/>
    <mergeCell ref="AZ79:BB79"/>
    <mergeCell ref="W79:Y79"/>
    <mergeCell ref="Z79:AB79"/>
    <mergeCell ref="AC79:AE79"/>
    <mergeCell ref="AF79:AG79"/>
    <mergeCell ref="AH79:AI79"/>
    <mergeCell ref="AJ79:AL79"/>
    <mergeCell ref="AQ80:AS80"/>
    <mergeCell ref="AT80:AV80"/>
    <mergeCell ref="AZ80:BB80"/>
    <mergeCell ref="BC80:BE80"/>
    <mergeCell ref="B81:D81"/>
    <mergeCell ref="E81:G81"/>
    <mergeCell ref="H81:J81"/>
    <mergeCell ref="K81:M81"/>
    <mergeCell ref="N81:P81"/>
    <mergeCell ref="AC80:AE80"/>
    <mergeCell ref="AF80:AG80"/>
    <mergeCell ref="AH80:AI80"/>
    <mergeCell ref="AJ80:AL80"/>
    <mergeCell ref="AM80:AN80"/>
    <mergeCell ref="AO80:AP80"/>
    <mergeCell ref="AW81:AY81"/>
    <mergeCell ref="AZ81:BB81"/>
    <mergeCell ref="BC81:BE81"/>
    <mergeCell ref="AM81:AN81"/>
    <mergeCell ref="AO81:AP81"/>
    <mergeCell ref="AQ81:AS81"/>
    <mergeCell ref="AT81:AV81"/>
    <mergeCell ref="AH81:AI81"/>
    <mergeCell ref="AJ81:AL81"/>
    <mergeCell ref="Q81:S81"/>
    <mergeCell ref="T81:V81"/>
    <mergeCell ref="W81:Y81"/>
    <mergeCell ref="Z81:AB81"/>
    <mergeCell ref="AC81:AE81"/>
    <mergeCell ref="AF81:AG81"/>
    <mergeCell ref="AW80:AY80"/>
    <mergeCell ref="AC82:AE82"/>
    <mergeCell ref="AF82:AG82"/>
    <mergeCell ref="AH82:AI82"/>
    <mergeCell ref="AJ82:AL82"/>
    <mergeCell ref="W82:Y82"/>
    <mergeCell ref="Z82:AB82"/>
    <mergeCell ref="B82:D82"/>
    <mergeCell ref="E82:G82"/>
    <mergeCell ref="H82:J82"/>
    <mergeCell ref="K82:M82"/>
    <mergeCell ref="N82:P82"/>
    <mergeCell ref="Q82:S82"/>
    <mergeCell ref="T82:V82"/>
    <mergeCell ref="B83:D83"/>
    <mergeCell ref="E83:G83"/>
    <mergeCell ref="H83:J83"/>
    <mergeCell ref="K83:M83"/>
    <mergeCell ref="N83:P83"/>
    <mergeCell ref="Q83:S83"/>
    <mergeCell ref="T83:V83"/>
    <mergeCell ref="W83:Y83"/>
    <mergeCell ref="Z83:AB83"/>
    <mergeCell ref="H45:Q45"/>
    <mergeCell ref="Z45:AP45"/>
    <mergeCell ref="AS45:BF45"/>
    <mergeCell ref="AS43:BL43"/>
    <mergeCell ref="AQ83:AS83"/>
    <mergeCell ref="AT83:AV83"/>
    <mergeCell ref="AW83:AY83"/>
    <mergeCell ref="AZ83:BB83"/>
    <mergeCell ref="BC83:BE83"/>
    <mergeCell ref="AC83:AE83"/>
    <mergeCell ref="AF83:AG83"/>
    <mergeCell ref="AH83:AI83"/>
    <mergeCell ref="AJ83:AL83"/>
    <mergeCell ref="AM83:AN83"/>
    <mergeCell ref="AO83:AP83"/>
    <mergeCell ref="BC82:BE82"/>
    <mergeCell ref="AM82:AN82"/>
    <mergeCell ref="AO82:AP82"/>
    <mergeCell ref="AQ82:AS82"/>
    <mergeCell ref="AT82:AV82"/>
    <mergeCell ref="AW82:AY82"/>
    <mergeCell ref="AZ82:BB82"/>
    <mergeCell ref="A12:A18"/>
    <mergeCell ref="B2:B11"/>
    <mergeCell ref="A2:A11"/>
    <mergeCell ref="AV4:AV10"/>
    <mergeCell ref="AW4:AW10"/>
    <mergeCell ref="H32:H33"/>
    <mergeCell ref="L32:L33"/>
    <mergeCell ref="A43:F43"/>
    <mergeCell ref="A32:A34"/>
    <mergeCell ref="Q2:U2"/>
    <mergeCell ref="V2:Y2"/>
    <mergeCell ref="Z2:AC2"/>
    <mergeCell ref="AD2:AG2"/>
    <mergeCell ref="AH2:AK2"/>
    <mergeCell ref="AL2:AP2"/>
    <mergeCell ref="AQ2:AU2"/>
    <mergeCell ref="H43:V43"/>
    <mergeCell ref="Z43:AF43"/>
    <mergeCell ref="D2:G2"/>
    <mergeCell ref="H2:L2"/>
    <mergeCell ref="M2:P2"/>
    <mergeCell ref="AV53:AW53"/>
    <mergeCell ref="AM53:AN53"/>
    <mergeCell ref="AO53:AP53"/>
    <mergeCell ref="AQ53:AS53"/>
    <mergeCell ref="AT53:AU53"/>
    <mergeCell ref="B12:B18"/>
    <mergeCell ref="AH53:AI53"/>
    <mergeCell ref="AJ53:AL53"/>
    <mergeCell ref="AC53:AE53"/>
    <mergeCell ref="AF53:AG53"/>
    <mergeCell ref="AC52:AI52"/>
    <mergeCell ref="AJ52:AP52"/>
    <mergeCell ref="AQ52:AW52"/>
  </mergeCells>
  <pageMargins left="0.23622047244094491" right="0.23622047244094491" top="0.74803149606299213" bottom="0.74803149606299213" header="0.31496062992125984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1 курс</vt:lpstr>
      <vt:lpstr>группа № 8 </vt:lpstr>
      <vt:lpstr>График</vt:lpstr>
      <vt:lpstr>График (2)</vt:lpstr>
      <vt:lpstr>'1 курс'!Область_печати</vt:lpstr>
      <vt:lpstr>'группа № 8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2019-05-22T06:34:09Z</cp:lastPrinted>
  <dcterms:created xsi:type="dcterms:W3CDTF">2017-04-06T11:45:30Z</dcterms:created>
  <dcterms:modified xsi:type="dcterms:W3CDTF">2019-08-01T05:14:03Z</dcterms:modified>
</cp:coreProperties>
</file>