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ПР основа\Образовательные программы\МНи ЭЭПиГЗ\Комплект\Учебный план группа 12\"/>
    </mc:Choice>
  </mc:AlternateContent>
  <bookViews>
    <workbookView xWindow="0" yWindow="0" windowWidth="9990" windowHeight="8085" activeTab="1"/>
  </bookViews>
  <sheets>
    <sheet name="Учебный план" sheetId="3" r:id="rId1"/>
    <sheet name="Сводные данные по бюджету време" sheetId="4" r:id="rId2"/>
  </sheets>
  <definedNames>
    <definedName name="_xlnm.Print_Area" localSheetId="0">'Учебный план'!$A$1:$AB$107</definedName>
  </definedNames>
  <calcPr calcId="152511" refMode="R1C1"/>
</workbook>
</file>

<file path=xl/calcChain.xml><?xml version="1.0" encoding="utf-8"?>
<calcChain xmlns="http://schemas.openxmlformats.org/spreadsheetml/2006/main">
  <c r="I5" i="4" l="1"/>
  <c r="I6" i="4"/>
  <c r="I7" i="4"/>
  <c r="I4" i="4"/>
  <c r="C8" i="4"/>
  <c r="D8" i="4"/>
  <c r="E8" i="4"/>
  <c r="F8" i="4"/>
  <c r="G8" i="4"/>
  <c r="H8" i="4"/>
  <c r="J8" i="4"/>
  <c r="B8" i="4"/>
  <c r="R85" i="3"/>
  <c r="R83" i="3"/>
  <c r="R59" i="3" s="1"/>
  <c r="R92" i="3" s="1"/>
  <c r="R78" i="3"/>
  <c r="R72" i="3"/>
  <c r="R66" i="3"/>
  <c r="R60" i="3"/>
  <c r="R87" i="3"/>
  <c r="R86" i="3"/>
  <c r="R82" i="3"/>
  <c r="R81" i="3"/>
  <c r="R77" i="3"/>
  <c r="R76" i="3"/>
  <c r="R71" i="3"/>
  <c r="R70" i="3"/>
  <c r="R65" i="3"/>
  <c r="R64" i="3"/>
  <c r="Q92" i="3"/>
  <c r="S60" i="3"/>
  <c r="AC98" i="3"/>
  <c r="AC100" i="3"/>
  <c r="V102" i="3"/>
  <c r="W102" i="3"/>
  <c r="X102" i="3"/>
  <c r="Y102" i="3"/>
  <c r="Z102" i="3"/>
  <c r="AA102" i="3"/>
  <c r="AB102" i="3"/>
  <c r="U102" i="3"/>
  <c r="AC90" i="3"/>
  <c r="AC91" i="3"/>
  <c r="AD106" i="3"/>
  <c r="K90" i="3"/>
  <c r="M90" i="3"/>
  <c r="K64" i="3"/>
  <c r="K65" i="3"/>
  <c r="K70" i="3"/>
  <c r="K71" i="3"/>
  <c r="K76" i="3"/>
  <c r="K77" i="3"/>
  <c r="K81" i="3"/>
  <c r="K82" i="3"/>
  <c r="K85" i="3"/>
  <c r="K86" i="3"/>
  <c r="K83" i="3" s="1"/>
  <c r="K84" i="3"/>
  <c r="L60" i="3"/>
  <c r="K80" i="3"/>
  <c r="K79" i="3"/>
  <c r="K78" i="3" s="1"/>
  <c r="K75" i="3"/>
  <c r="K74" i="3"/>
  <c r="K73" i="3"/>
  <c r="K72" i="3" s="1"/>
  <c r="K69" i="3"/>
  <c r="K68" i="3"/>
  <c r="K67" i="3"/>
  <c r="K66" i="3" s="1"/>
  <c r="K63" i="3"/>
  <c r="K62" i="3"/>
  <c r="K61" i="3"/>
  <c r="M61" i="3" s="1"/>
  <c r="U106" i="3"/>
  <c r="AC88" i="3"/>
  <c r="V95" i="3"/>
  <c r="AC89" i="3"/>
  <c r="U93" i="3"/>
  <c r="V94" i="3"/>
  <c r="W94" i="3"/>
  <c r="X94" i="3"/>
  <c r="Y94" i="3"/>
  <c r="Z94" i="3"/>
  <c r="AA94" i="3"/>
  <c r="AB94" i="3"/>
  <c r="U94" i="3"/>
  <c r="V106" i="3"/>
  <c r="U107" i="3" s="1"/>
  <c r="W95" i="3"/>
  <c r="X95" i="3"/>
  <c r="Y95" i="3"/>
  <c r="Z95" i="3"/>
  <c r="AA95" i="3"/>
  <c r="AB95" i="3"/>
  <c r="U95" i="3"/>
  <c r="W93" i="3"/>
  <c r="X93" i="3"/>
  <c r="Y93" i="3"/>
  <c r="Z93" i="3"/>
  <c r="AA93" i="3"/>
  <c r="AB93" i="3"/>
  <c r="V93" i="3"/>
  <c r="Y106" i="3"/>
  <c r="I8" i="4" l="1"/>
  <c r="K60" i="3"/>
  <c r="AC103" i="3"/>
  <c r="V83" i="3"/>
  <c r="U83" i="3"/>
  <c r="U78" i="3"/>
  <c r="U72" i="3"/>
  <c r="U66" i="3"/>
  <c r="U60" i="3"/>
  <c r="U59" i="3" s="1"/>
  <c r="W106" i="3"/>
  <c r="V97" i="3"/>
  <c r="W97" i="3"/>
  <c r="X97" i="3"/>
  <c r="Y97" i="3"/>
  <c r="Z97" i="3"/>
  <c r="AA97" i="3"/>
  <c r="AB97" i="3"/>
  <c r="U97" i="3"/>
  <c r="V96" i="3"/>
  <c r="W96" i="3"/>
  <c r="X96" i="3"/>
  <c r="Y96" i="3"/>
  <c r="Z96" i="3"/>
  <c r="AA96" i="3"/>
  <c r="AB96" i="3"/>
  <c r="U96" i="3"/>
  <c r="W83" i="3"/>
  <c r="X83" i="3"/>
  <c r="Y83" i="3"/>
  <c r="Z83" i="3"/>
  <c r="AA83" i="3"/>
  <c r="AB83" i="3"/>
  <c r="V78" i="3"/>
  <c r="W78" i="3"/>
  <c r="X78" i="3"/>
  <c r="Y78" i="3"/>
  <c r="Z78" i="3"/>
  <c r="AA78" i="3"/>
  <c r="AB78" i="3"/>
  <c r="V72" i="3"/>
  <c r="W72" i="3"/>
  <c r="X72" i="3"/>
  <c r="Y72" i="3"/>
  <c r="Z72" i="3"/>
  <c r="AA72" i="3"/>
  <c r="AB72" i="3"/>
  <c r="Y66" i="3"/>
  <c r="V66" i="3"/>
  <c r="W66" i="3"/>
  <c r="X66" i="3"/>
  <c r="Z66" i="3"/>
  <c r="AA66" i="3"/>
  <c r="AB66" i="3"/>
  <c r="Z60" i="3"/>
  <c r="AC99" i="3"/>
  <c r="X106" i="3"/>
  <c r="Z106" i="3"/>
  <c r="AA106" i="3"/>
  <c r="AB106" i="3"/>
  <c r="M80" i="3"/>
  <c r="O80" i="3" s="1"/>
  <c r="M79" i="3"/>
  <c r="O79" i="3" s="1"/>
  <c r="M75" i="3"/>
  <c r="O75" i="3" s="1"/>
  <c r="M74" i="3"/>
  <c r="O74" i="3" s="1"/>
  <c r="M73" i="3"/>
  <c r="O73" i="3" s="1"/>
  <c r="M69" i="3"/>
  <c r="O69" i="3" s="1"/>
  <c r="M68" i="3"/>
  <c r="O68" i="3" s="1"/>
  <c r="M67" i="3"/>
  <c r="O67" i="3" s="1"/>
  <c r="M63" i="3"/>
  <c r="O63" i="3" s="1"/>
  <c r="M62" i="3"/>
  <c r="O62" i="3" s="1"/>
  <c r="O61" i="3"/>
  <c r="K53" i="3"/>
  <c r="M54" i="3"/>
  <c r="M53" i="3"/>
  <c r="N60" i="3"/>
  <c r="P60" i="3"/>
  <c r="Q60" i="3"/>
  <c r="T60" i="3"/>
  <c r="V60" i="3"/>
  <c r="W60" i="3"/>
  <c r="X60" i="3"/>
  <c r="Y60" i="3"/>
  <c r="AA60" i="3"/>
  <c r="AB60" i="3"/>
  <c r="M52" i="3"/>
  <c r="M55" i="3"/>
  <c r="M31" i="3"/>
  <c r="L30" i="3"/>
  <c r="U45" i="3"/>
  <c r="P45" i="3"/>
  <c r="O55" i="3"/>
  <c r="M46" i="3"/>
  <c r="O46" i="3" s="1"/>
  <c r="K58" i="3"/>
  <c r="M58" i="3" s="1"/>
  <c r="O58" i="3" s="1"/>
  <c r="K56" i="3"/>
  <c r="K55" i="3"/>
  <c r="K54" i="3"/>
  <c r="K52" i="3"/>
  <c r="K51" i="3"/>
  <c r="K50" i="3"/>
  <c r="K49" i="3"/>
  <c r="K48" i="3"/>
  <c r="K47" i="3"/>
  <c r="K46" i="3"/>
  <c r="K43" i="3"/>
  <c r="N45" i="3"/>
  <c r="Q45" i="3"/>
  <c r="R45" i="3"/>
  <c r="S45" i="3"/>
  <c r="T45" i="3"/>
  <c r="V45" i="3"/>
  <c r="W45" i="3"/>
  <c r="X45" i="3"/>
  <c r="Y45" i="3"/>
  <c r="Z45" i="3"/>
  <c r="AA45" i="3"/>
  <c r="AB45" i="3"/>
  <c r="K44" i="3"/>
  <c r="M44" i="3" s="1"/>
  <c r="N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K39" i="3"/>
  <c r="K38" i="3"/>
  <c r="K37" i="3"/>
  <c r="K32" i="3"/>
  <c r="K33" i="3"/>
  <c r="K34" i="3"/>
  <c r="K35" i="3"/>
  <c r="K31" i="3"/>
  <c r="N21" i="3"/>
  <c r="O21" i="3" s="1"/>
  <c r="P19" i="3"/>
  <c r="P10" i="3"/>
  <c r="P27" i="3"/>
  <c r="X10" i="3"/>
  <c r="W10" i="3"/>
  <c r="V10" i="3"/>
  <c r="U10" i="3"/>
  <c r="M28" i="3"/>
  <c r="M27" i="3" s="1"/>
  <c r="M26" i="3"/>
  <c r="O26" i="3" s="1"/>
  <c r="M25" i="3"/>
  <c r="O25" i="3" s="1"/>
  <c r="M24" i="3"/>
  <c r="O24" i="3" s="1"/>
  <c r="M23" i="3"/>
  <c r="O23" i="3" s="1"/>
  <c r="M22" i="3"/>
  <c r="N20" i="3"/>
  <c r="N19" i="3" s="1"/>
  <c r="M16" i="3"/>
  <c r="O16" i="3" s="1"/>
  <c r="M17" i="3"/>
  <c r="O17" i="3" s="1"/>
  <c r="M18" i="3"/>
  <c r="O18" i="3" s="1"/>
  <c r="M15" i="3"/>
  <c r="O15" i="3" s="1"/>
  <c r="N14" i="3"/>
  <c r="N10" i="3" s="1"/>
  <c r="M13" i="3"/>
  <c r="O13" i="3" s="1"/>
  <c r="M12" i="3"/>
  <c r="O12" i="3" s="1"/>
  <c r="M11" i="3"/>
  <c r="O11" i="3" s="1"/>
  <c r="AC11" i="3"/>
  <c r="W27" i="3"/>
  <c r="L27" i="3"/>
  <c r="N27" i="3"/>
  <c r="Q27" i="3"/>
  <c r="R27" i="3"/>
  <c r="S27" i="3"/>
  <c r="T27" i="3"/>
  <c r="U27" i="3"/>
  <c r="V27" i="3"/>
  <c r="X27" i="3"/>
  <c r="Y27" i="3"/>
  <c r="Z27" i="3"/>
  <c r="AA27" i="3"/>
  <c r="AB27" i="3"/>
  <c r="AC26" i="3"/>
  <c r="AC106" i="3" l="1"/>
  <c r="AD97" i="3"/>
  <c r="K30" i="3"/>
  <c r="K45" i="3"/>
  <c r="AC97" i="3"/>
  <c r="O78" i="3"/>
  <c r="O66" i="3"/>
  <c r="O60" i="3"/>
  <c r="O72" i="3"/>
  <c r="Y107" i="3"/>
  <c r="AA107" i="3"/>
  <c r="AC96" i="3"/>
  <c r="W107" i="3"/>
  <c r="M48" i="3"/>
  <c r="O48" i="3" s="1"/>
  <c r="K41" i="3"/>
  <c r="M43" i="3"/>
  <c r="M41" i="3" s="1"/>
  <c r="O52" i="3"/>
  <c r="M19" i="3"/>
  <c r="P9" i="3"/>
  <c r="M10" i="3"/>
  <c r="O22" i="3"/>
  <c r="O14" i="3"/>
  <c r="O10" i="3" s="1"/>
  <c r="K26" i="3"/>
  <c r="K59" i="3" l="1"/>
  <c r="W19" i="3"/>
  <c r="W9" i="3" s="1"/>
  <c r="V19" i="3"/>
  <c r="V9" i="3" s="1"/>
  <c r="U19" i="3"/>
  <c r="U9" i="3" s="1"/>
  <c r="L19" i="3" l="1"/>
  <c r="R41" i="3"/>
  <c r="R19" i="3"/>
  <c r="R10" i="3"/>
  <c r="S83" i="3"/>
  <c r="S78" i="3"/>
  <c r="S72" i="3"/>
  <c r="S66" i="3"/>
  <c r="S41" i="3"/>
  <c r="S19" i="3"/>
  <c r="S10" i="3"/>
  <c r="AC25" i="3"/>
  <c r="AC23" i="3"/>
  <c r="M91" i="3"/>
  <c r="K91" i="3" s="1"/>
  <c r="S59" i="3" l="1"/>
  <c r="S92" i="3" s="1"/>
  <c r="R9" i="3"/>
  <c r="S9" i="3"/>
  <c r="K25" i="3"/>
  <c r="K23" i="3"/>
  <c r="O91" i="3"/>
  <c r="AC105" i="3" l="1"/>
  <c r="AC104" i="3"/>
  <c r="AC101" i="3"/>
  <c r="M89" i="3"/>
  <c r="M88" i="3"/>
  <c r="AC87" i="3"/>
  <c r="M87" i="3"/>
  <c r="K87" i="3" s="1"/>
  <c r="AC86" i="3"/>
  <c r="AC85" i="3"/>
  <c r="AC84" i="3"/>
  <c r="T83" i="3"/>
  <c r="Q83" i="3"/>
  <c r="P83" i="3"/>
  <c r="N83" i="3"/>
  <c r="AC82" i="3"/>
  <c r="AC81" i="3"/>
  <c r="AC80" i="3"/>
  <c r="AC79" i="3"/>
  <c r="T78" i="3"/>
  <c r="Q78" i="3"/>
  <c r="P78" i="3"/>
  <c r="N78" i="3"/>
  <c r="AC77" i="3"/>
  <c r="AC76" i="3"/>
  <c r="AC75" i="3"/>
  <c r="AC74" i="3"/>
  <c r="AC73" i="3"/>
  <c r="T72" i="3"/>
  <c r="Q72" i="3"/>
  <c r="P72" i="3"/>
  <c r="N72" i="3"/>
  <c r="AC71" i="3"/>
  <c r="AC70" i="3"/>
  <c r="AC69" i="3"/>
  <c r="AC68" i="3"/>
  <c r="AC67" i="3"/>
  <c r="AA59" i="3"/>
  <c r="Y59" i="3"/>
  <c r="W59" i="3"/>
  <c r="T66" i="3"/>
  <c r="Q66" i="3"/>
  <c r="P66" i="3"/>
  <c r="N66" i="3"/>
  <c r="L66" i="3"/>
  <c r="AC65" i="3"/>
  <c r="AC64" i="3"/>
  <c r="AC63" i="3"/>
  <c r="AC62" i="3"/>
  <c r="AC61" i="3"/>
  <c r="AC58" i="3"/>
  <c r="AC56" i="3"/>
  <c r="M56" i="3"/>
  <c r="O56" i="3" s="1"/>
  <c r="AC55" i="3"/>
  <c r="AC54" i="3"/>
  <c r="O54" i="3"/>
  <c r="AC53" i="3"/>
  <c r="O53" i="3"/>
  <c r="AC52" i="3"/>
  <c r="AC51" i="3"/>
  <c r="M51" i="3"/>
  <c r="O51" i="3" s="1"/>
  <c r="AC50" i="3"/>
  <c r="M50" i="3"/>
  <c r="O50" i="3" s="1"/>
  <c r="AC49" i="3"/>
  <c r="M49" i="3"/>
  <c r="O49" i="3" s="1"/>
  <c r="AC48" i="3"/>
  <c r="AC47" i="3"/>
  <c r="M47" i="3"/>
  <c r="O47" i="3" s="1"/>
  <c r="AC46" i="3"/>
  <c r="AC44" i="3"/>
  <c r="O44" i="3"/>
  <c r="AC43" i="3"/>
  <c r="AC42" i="3"/>
  <c r="AB41" i="3"/>
  <c r="AA41" i="3"/>
  <c r="Z41" i="3"/>
  <c r="Y41" i="3"/>
  <c r="Y92" i="3" s="1"/>
  <c r="X41" i="3"/>
  <c r="W41" i="3"/>
  <c r="V41" i="3"/>
  <c r="U41" i="3"/>
  <c r="U92" i="3" s="1"/>
  <c r="T41" i="3"/>
  <c r="Q41" i="3"/>
  <c r="P41" i="3"/>
  <c r="N41" i="3"/>
  <c r="L41" i="3"/>
  <c r="AC39" i="3"/>
  <c r="M39" i="3"/>
  <c r="O39" i="3" s="1"/>
  <c r="AC38" i="3"/>
  <c r="M38" i="3"/>
  <c r="O38" i="3" s="1"/>
  <c r="AC37" i="3"/>
  <c r="M37" i="3"/>
  <c r="AC35" i="3"/>
  <c r="M35" i="3"/>
  <c r="O35" i="3" s="1"/>
  <c r="AC34" i="3"/>
  <c r="M34" i="3"/>
  <c r="O34" i="3" s="1"/>
  <c r="AC33" i="3"/>
  <c r="M33" i="3"/>
  <c r="O33" i="3" s="1"/>
  <c r="AC32" i="3"/>
  <c r="M32" i="3"/>
  <c r="M30" i="3" s="1"/>
  <c r="AC31" i="3"/>
  <c r="O31" i="3"/>
  <c r="AC28" i="3"/>
  <c r="O28" i="3"/>
  <c r="O27" i="3" s="1"/>
  <c r="AC24" i="3"/>
  <c r="AC22" i="3"/>
  <c r="AC21" i="3"/>
  <c r="AC20" i="3"/>
  <c r="O20" i="3"/>
  <c r="AB19" i="3"/>
  <c r="AA19" i="3"/>
  <c r="Y19" i="3"/>
  <c r="X19" i="3"/>
  <c r="X9" i="3" s="1"/>
  <c r="T19" i="3"/>
  <c r="Q19" i="3"/>
  <c r="AC18" i="3"/>
  <c r="AC17" i="3"/>
  <c r="AC16" i="3"/>
  <c r="AC15" i="3"/>
  <c r="AC14" i="3"/>
  <c r="AC13" i="3"/>
  <c r="AC12" i="3"/>
  <c r="AB10" i="3"/>
  <c r="AA10" i="3"/>
  <c r="Y10" i="3"/>
  <c r="T10" i="3"/>
  <c r="T9" i="3" s="1"/>
  <c r="Q10" i="3"/>
  <c r="Q9" i="3" s="1"/>
  <c r="AD6" i="3"/>
  <c r="AC6" i="3"/>
  <c r="AD60" i="3" l="1"/>
  <c r="W92" i="3"/>
  <c r="AA92" i="3"/>
  <c r="O45" i="3"/>
  <c r="Q59" i="3"/>
  <c r="T59" i="3"/>
  <c r="T92" i="3" s="1"/>
  <c r="V59" i="3"/>
  <c r="X59" i="3"/>
  <c r="X92" i="3" s="1"/>
  <c r="Z59" i="3"/>
  <c r="Z92" i="3" s="1"/>
  <c r="AB59" i="3"/>
  <c r="AB92" i="3" s="1"/>
  <c r="P59" i="3"/>
  <c r="P92" i="3" s="1"/>
  <c r="N59" i="3"/>
  <c r="N92" i="3" s="1"/>
  <c r="O32" i="3"/>
  <c r="K21" i="3"/>
  <c r="O19" i="3"/>
  <c r="O9" i="3" s="1"/>
  <c r="O37" i="3"/>
  <c r="O43" i="3"/>
  <c r="O41" i="3" s="1"/>
  <c r="K88" i="3"/>
  <c r="O88" i="3"/>
  <c r="K89" i="3"/>
  <c r="K13" i="3"/>
  <c r="AD83" i="3"/>
  <c r="K15" i="3"/>
  <c r="K11" i="3"/>
  <c r="K17" i="3"/>
  <c r="AC41" i="3"/>
  <c r="AD30" i="3"/>
  <c r="AC57" i="3"/>
  <c r="AD45" i="3" s="1"/>
  <c r="K24" i="3"/>
  <c r="AC66" i="3"/>
  <c r="AD66" i="3"/>
  <c r="AD78" i="3"/>
  <c r="AD72" i="3"/>
  <c r="AC60" i="3"/>
  <c r="AC10" i="3"/>
  <c r="M9" i="3"/>
  <c r="AC36" i="3"/>
  <c r="M66" i="3"/>
  <c r="M72" i="3"/>
  <c r="M78" i="3"/>
  <c r="AC83" i="3"/>
  <c r="AC72" i="3"/>
  <c r="AC78" i="3"/>
  <c r="AC19" i="3"/>
  <c r="K16" i="3"/>
  <c r="K22" i="3"/>
  <c r="K28" i="3"/>
  <c r="K27" i="3" s="1"/>
  <c r="K14" i="3"/>
  <c r="K18" i="3"/>
  <c r="AC45" i="3"/>
  <c r="V92" i="3" l="1"/>
  <c r="AC92" i="3" s="1"/>
  <c r="AC59" i="3"/>
  <c r="O30" i="3"/>
  <c r="AC95" i="3"/>
  <c r="AC30" i="3"/>
  <c r="AC102" i="3"/>
  <c r="K20" i="3"/>
  <c r="K19" i="3" s="1"/>
  <c r="L72" i="3"/>
  <c r="L78" i="3"/>
  <c r="K12" i="3"/>
  <c r="K10" i="3" s="1"/>
  <c r="L10" i="3"/>
  <c r="L9" i="3" s="1"/>
  <c r="AC94" i="3" l="1"/>
  <c r="K9" i="3"/>
  <c r="K92" i="3" s="1"/>
  <c r="AC27" i="3" l="1"/>
  <c r="AC9" i="3" s="1"/>
  <c r="AC93" i="3" l="1"/>
  <c r="AD94" i="3" s="1"/>
  <c r="L45" i="3" l="1"/>
  <c r="M45" i="3"/>
  <c r="M60" i="3"/>
  <c r="L83" i="3"/>
  <c r="M84" i="3"/>
  <c r="O84" i="3" s="1"/>
  <c r="L59" i="3" l="1"/>
  <c r="L92" i="3" s="1"/>
  <c r="M83" i="3"/>
  <c r="O83" i="3"/>
  <c r="M59" i="3" l="1"/>
  <c r="M92" i="3" s="1"/>
  <c r="O59" i="3"/>
  <c r="O92" i="3" s="1"/>
</calcChain>
</file>

<file path=xl/sharedStrings.xml><?xml version="1.0" encoding="utf-8"?>
<sst xmlns="http://schemas.openxmlformats.org/spreadsheetml/2006/main" count="259" uniqueCount="213">
  <si>
    <t>Индекс</t>
  </si>
  <si>
    <t>1</t>
  </si>
  <si>
    <t>ОУД .00</t>
  </si>
  <si>
    <t>ОУД 01</t>
  </si>
  <si>
    <t>ОУД 02</t>
  </si>
  <si>
    <t>ОУД 03</t>
  </si>
  <si>
    <t>ОУД 04</t>
  </si>
  <si>
    <t>ОУД 05</t>
  </si>
  <si>
    <t>ОУД 06</t>
  </si>
  <si>
    <t>ОУД .09</t>
  </si>
  <si>
    <t>ОУД .10</t>
  </si>
  <si>
    <t>Наименование                 циклов, дисциплин,      профессиональных модулей,      междисциплинарных курсов, практик.</t>
  </si>
  <si>
    <t>Общие        общеобразовательные учебные дичциплииы</t>
  </si>
  <si>
    <t>Математика</t>
  </si>
  <si>
    <t>История</t>
  </si>
  <si>
    <t>Физическая культура</t>
  </si>
  <si>
    <t>Основы безопасности жизнедеятельности</t>
  </si>
  <si>
    <t>Общеобразовательные учебные дичциплииы по выбору из обязательных предметных областей</t>
  </si>
  <si>
    <t>Информатика</t>
  </si>
  <si>
    <t>Физика</t>
  </si>
  <si>
    <t>Химия</t>
  </si>
  <si>
    <t>Биология</t>
  </si>
  <si>
    <t>Базовые ОУП</t>
  </si>
  <si>
    <t>1 курс</t>
  </si>
  <si>
    <t>1 сем.</t>
  </si>
  <si>
    <t>2 сем</t>
  </si>
  <si>
    <t>2 курс</t>
  </si>
  <si>
    <t>3 сем</t>
  </si>
  <si>
    <t>4 сем.</t>
  </si>
  <si>
    <t>3 курс</t>
  </si>
  <si>
    <t>6 сем</t>
  </si>
  <si>
    <t>7 сем</t>
  </si>
  <si>
    <t>Геграфия</t>
  </si>
  <si>
    <t>4 курс</t>
  </si>
  <si>
    <t>8 сем</t>
  </si>
  <si>
    <t>5 сем</t>
  </si>
  <si>
    <t>УД .00</t>
  </si>
  <si>
    <t>Дополнительные учебные дисциплины</t>
  </si>
  <si>
    <t>УД .01</t>
  </si>
  <si>
    <t>Иностранный язык</t>
  </si>
  <si>
    <t>Общий гуманитарный  и социально-экономический цикл</t>
  </si>
  <si>
    <t>ОГСЭ .00</t>
  </si>
  <si>
    <t>ОГСЭ.01</t>
  </si>
  <si>
    <t>Основы философии</t>
  </si>
  <si>
    <t>ОГСЭ.02</t>
  </si>
  <si>
    <t>ОГСЭ.03</t>
  </si>
  <si>
    <t>ОГСЭ.04</t>
  </si>
  <si>
    <t>Обязательная часть</t>
  </si>
  <si>
    <t>Вариативная  часть</t>
  </si>
  <si>
    <t>ОГСЭ.05</t>
  </si>
  <si>
    <t>Основы социологии и политологии</t>
  </si>
  <si>
    <t>Математический и общий естественнонаучный цикл</t>
  </si>
  <si>
    <t>ЕН .00</t>
  </si>
  <si>
    <t>ЕН.01</t>
  </si>
  <si>
    <t>ЕН.02</t>
  </si>
  <si>
    <t>ОП.00</t>
  </si>
  <si>
    <t>Общепрофессиональные дисциплины</t>
  </si>
  <si>
    <t>ОП.01</t>
  </si>
  <si>
    <t>Техническая механика</t>
  </si>
  <si>
    <t>ОП.02</t>
  </si>
  <si>
    <t>Инженерная графика</t>
  </si>
  <si>
    <t>ОП.03</t>
  </si>
  <si>
    <t>Электротехника</t>
  </si>
  <si>
    <t>ОП.04</t>
  </si>
  <si>
    <t>Основы электроники</t>
  </si>
  <si>
    <t>ОП.05</t>
  </si>
  <si>
    <t>Безопасность жизнедеятельности</t>
  </si>
  <si>
    <t>Электрические измерения</t>
  </si>
  <si>
    <t>Электротехнические материалы</t>
  </si>
  <si>
    <t>Профессиональный цикл</t>
  </si>
  <si>
    <t>ОП.06</t>
  </si>
  <si>
    <t>ОП.11</t>
  </si>
  <si>
    <t>ОП.12</t>
  </si>
  <si>
    <t>ПМ.01</t>
  </si>
  <si>
    <t>Организация и выполнение работ по эксплуатации и ремонту электроустановок</t>
  </si>
  <si>
    <t>МДК.01.01.</t>
  </si>
  <si>
    <t>МДК.01.02.</t>
  </si>
  <si>
    <t>МДК.01.03.</t>
  </si>
  <si>
    <t>УП.04</t>
  </si>
  <si>
    <t>УП.01</t>
  </si>
  <si>
    <t>ПП.01</t>
  </si>
  <si>
    <t>ПМ.05</t>
  </si>
  <si>
    <t>Электрические машины</t>
  </si>
  <si>
    <t>Электрооборудование промышленных и гражданских зданий</t>
  </si>
  <si>
    <t>Эксплуатация и ремонт электрооборудования промышленных и гражданских зданий</t>
  </si>
  <si>
    <t>Учебная практика</t>
  </si>
  <si>
    <t>Производственная практика (по профилю профессии)</t>
  </si>
  <si>
    <t>Организация и выполнение работ по монтажу и наладке электрооборудования промышленных и гражданских зданий</t>
  </si>
  <si>
    <t>ПМ.02</t>
  </si>
  <si>
    <t>МДК.02.01.</t>
  </si>
  <si>
    <t>МДК.02.02.</t>
  </si>
  <si>
    <t>МДК.02.03.</t>
  </si>
  <si>
    <t>УП.02</t>
  </si>
  <si>
    <t>ПП.02</t>
  </si>
  <si>
    <t>Монтаж электрооборудования промышленных и гражданских зданий</t>
  </si>
  <si>
    <t>Внутреннее электроснабжение промышленных и гражданских зданий</t>
  </si>
  <si>
    <t>Наладка электрооборудования</t>
  </si>
  <si>
    <t>ПМ.03</t>
  </si>
  <si>
    <t>МДК.03.01.</t>
  </si>
  <si>
    <t>МДК.03.02.</t>
  </si>
  <si>
    <t>УП.03</t>
  </si>
  <si>
    <t>ПП.03</t>
  </si>
  <si>
    <t>Организация  и выполнение работ по монтажу и наладке электрических сетей</t>
  </si>
  <si>
    <t>Внешнее электроснабжение промышленных и гражданских зданий</t>
  </si>
  <si>
    <t>Монтаж и наладка электрических сетей</t>
  </si>
  <si>
    <t>ПМ.04</t>
  </si>
  <si>
    <t>Организация деятельности производственного подразделения электромонтажной организации</t>
  </si>
  <si>
    <t>МДК.04.01.</t>
  </si>
  <si>
    <t>МДК.04.02.</t>
  </si>
  <si>
    <t>Экономика организации</t>
  </si>
  <si>
    <t>Производственная практика (по профилю специальности)</t>
  </si>
  <si>
    <t>ПП.04</t>
  </si>
  <si>
    <t>МДК.05.01.</t>
  </si>
  <si>
    <t>УП.05</t>
  </si>
  <si>
    <t>ПП.05</t>
  </si>
  <si>
    <t>ПДП.00</t>
  </si>
  <si>
    <t>ГИА.00</t>
  </si>
  <si>
    <t>ГИА.01</t>
  </si>
  <si>
    <t>ГИА.02</t>
  </si>
  <si>
    <t>Экзаменов</t>
  </si>
  <si>
    <t>ВСЕГО</t>
  </si>
  <si>
    <t>Учебной практики</t>
  </si>
  <si>
    <t>Производственной практики</t>
  </si>
  <si>
    <t>Диф. Зачетов</t>
  </si>
  <si>
    <t>Зачётов</t>
  </si>
  <si>
    <t>Подготовка выпускной квалификационной работы</t>
  </si>
  <si>
    <t>Защита выпускной квалификационной работы</t>
  </si>
  <si>
    <t>ПА.00</t>
  </si>
  <si>
    <t>Промежуточная аттестация</t>
  </si>
  <si>
    <t>Основы слесарно-сборочных  и электромонтажных работ</t>
  </si>
  <si>
    <t>Астрономия</t>
  </si>
  <si>
    <t>Итого</t>
  </si>
  <si>
    <t>Консультации на учебную группу ( из расчета 4 часа на 1 человека) в год      1 курс 100 часов; 2 курс 100 часов; 3 курс 100 часов; 4 курс 100 часов (всего 400 часов)</t>
  </si>
  <si>
    <t xml:space="preserve">Государственная (итоговая) аттестация </t>
  </si>
  <si>
    <t>Общеобразователышьш цикл ОПОП СПО</t>
  </si>
  <si>
    <t>Всего часов обучения по учебным циклам ОПОП ППССЗ</t>
  </si>
  <si>
    <t>дз</t>
  </si>
  <si>
    <t>э</t>
  </si>
  <si>
    <t>3Э9ДЗ</t>
  </si>
  <si>
    <t>номера семестров</t>
  </si>
  <si>
    <t>Э</t>
  </si>
  <si>
    <t>Профильные ОУП</t>
  </si>
  <si>
    <t>2.1 План учебного процесса по специальности 08.02.09 Монтаж, наладка и эксплуатация электрооборудования промышленнных и гражданских зданий</t>
  </si>
  <si>
    <t>Контроль по ФГОС</t>
  </si>
  <si>
    <t xml:space="preserve">Русский язык </t>
  </si>
  <si>
    <t>Литература</t>
  </si>
  <si>
    <t>ОУД 07</t>
  </si>
  <si>
    <t>ОУД 08</t>
  </si>
  <si>
    <t xml:space="preserve">Обществознание       </t>
  </si>
  <si>
    <t xml:space="preserve">Индивидуальный проект </t>
  </si>
  <si>
    <t>Освоение одной или нескольких профессий рабочих, должностей служащих</t>
  </si>
  <si>
    <t>ОУД .11</t>
  </si>
  <si>
    <t>ОУД .12</t>
  </si>
  <si>
    <t>Психология общения</t>
  </si>
  <si>
    <t>Иностранный язык в профессиональной деятельности</t>
  </si>
  <si>
    <t>ОП.07</t>
  </si>
  <si>
    <t>ОП.08</t>
  </si>
  <si>
    <t>ОП.09</t>
  </si>
  <si>
    <t>ОП.10</t>
  </si>
  <si>
    <t>Основы микропроцессорных систем управления в энергетике</t>
  </si>
  <si>
    <t>Информационные технологии в про-фессиональной деятельности</t>
  </si>
  <si>
    <t xml:space="preserve">Безопасность работ в  электроустановках
</t>
  </si>
  <si>
    <t xml:space="preserve">Основы менеджмента в   электроэнергетике </t>
  </si>
  <si>
    <t>МДК.03.03.</t>
  </si>
  <si>
    <t>Проектирование осветительных сетей</t>
  </si>
  <si>
    <t>Организация деятельности электромонтажной организации</t>
  </si>
  <si>
    <t>ОГСЭ.06</t>
  </si>
  <si>
    <t>Русский язык и культура речи</t>
  </si>
  <si>
    <t>ОГСЭ.07</t>
  </si>
  <si>
    <t>П.00</t>
  </si>
  <si>
    <t>Преддипломная практика</t>
  </si>
  <si>
    <t>Государственная итоговая аттестация, включающая демонстрационный экзамен</t>
  </si>
  <si>
    <t>Формы промежуточной аттестации</t>
  </si>
  <si>
    <t>Основы финансовой грамотности</t>
  </si>
  <si>
    <t>Основы автоматики и элементы систем автоматического управления</t>
  </si>
  <si>
    <t>ОУД .13</t>
  </si>
  <si>
    <t>Экология</t>
  </si>
  <si>
    <t>ОУД .14</t>
  </si>
  <si>
    <t>ОУД .15</t>
  </si>
  <si>
    <t>История родного края</t>
  </si>
  <si>
    <t>Объём образовательной нагрузки</t>
  </si>
  <si>
    <t>самостоятельная учебная работа</t>
  </si>
  <si>
    <t>По практике производственной и учебной</t>
  </si>
  <si>
    <t>Консультации</t>
  </si>
  <si>
    <t>Лабораторных и практических занятий</t>
  </si>
  <si>
    <t>Курсовых работ (проектов)</t>
  </si>
  <si>
    <t>Всего учебных занятий</t>
  </si>
  <si>
    <t>в т.ч. по учебным дисциплинам и МДК</t>
  </si>
  <si>
    <t>Во взаимодействии с преподавателем</t>
  </si>
  <si>
    <t>Учебная нагрузка обучающихся (чел.)</t>
  </si>
  <si>
    <t>Теоретическрое обучение</t>
  </si>
  <si>
    <t>Распределение  нагрузки по курсам и семестрам (часов в семестр)</t>
  </si>
  <si>
    <t>з</t>
  </si>
  <si>
    <t>Дисциплин</t>
  </si>
  <si>
    <t>МДК</t>
  </si>
  <si>
    <t>Преддипломной практики</t>
  </si>
  <si>
    <t>Экзаменов (квалификационных)</t>
  </si>
  <si>
    <t>Самостоятельная работа</t>
  </si>
  <si>
    <t>Всего</t>
  </si>
  <si>
    <t>Количество экзаменов</t>
  </si>
  <si>
    <t>Промежуточная аттестация и консультации</t>
  </si>
  <si>
    <t>Курсы</t>
  </si>
  <si>
    <t>Производственная практика</t>
  </si>
  <si>
    <t>Государственная итоговая аттестация</t>
  </si>
  <si>
    <t>Каникулы</t>
  </si>
  <si>
    <t>по профилю специальности</t>
  </si>
  <si>
    <t>преддипломная</t>
  </si>
  <si>
    <t>I курс</t>
  </si>
  <si>
    <t>II курс</t>
  </si>
  <si>
    <t>III курс</t>
  </si>
  <si>
    <t>IV курс</t>
  </si>
  <si>
    <t>Обучение по дисциплинам и междисциплинарным курсам</t>
  </si>
  <si>
    <t>Всего (по курсам)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</si>
</sst>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Black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/>
  </cellStyleXfs>
  <cellXfs count="111">
    <xf numFmtId="0" fontId="1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vertical="top"/>
    </xf>
    <xf numFmtId="0" fontId="5" fillId="6" borderId="4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4" xfId="1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 applyProtection="1">
      <alignment vertical="top"/>
    </xf>
    <xf numFmtId="1" fontId="4" fillId="0" borderId="0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center"/>
    </xf>
    <xf numFmtId="1" fontId="5" fillId="0" borderId="4" xfId="1" applyNumberFormat="1" applyFont="1" applyFill="1" applyBorder="1"/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vertical="top"/>
    </xf>
    <xf numFmtId="1" fontId="3" fillId="0" borderId="4" xfId="0" applyNumberFormat="1" applyFont="1" applyFill="1" applyBorder="1" applyAlignment="1" applyProtection="1">
      <alignment horizontal="center" vertical="top"/>
    </xf>
    <xf numFmtId="1" fontId="3" fillId="9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1" fontId="3" fillId="0" borderId="4" xfId="0" applyNumberFormat="1" applyFont="1" applyFill="1" applyBorder="1" applyAlignment="1" applyProtection="1">
      <alignment vertical="top"/>
    </xf>
    <xf numFmtId="1" fontId="5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justify" vertical="top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justify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1" fontId="3" fillId="4" borderId="4" xfId="0" applyNumberFormat="1" applyFont="1" applyFill="1" applyBorder="1" applyAlignment="1" applyProtection="1">
      <alignment vertical="top"/>
    </xf>
    <xf numFmtId="0" fontId="5" fillId="9" borderId="4" xfId="0" applyNumberFormat="1" applyFont="1" applyFill="1" applyBorder="1" applyAlignment="1" applyProtection="1">
      <alignment vertical="top"/>
    </xf>
    <xf numFmtId="1" fontId="3" fillId="5" borderId="4" xfId="0" applyNumberFormat="1" applyFont="1" applyFill="1" applyBorder="1" applyAlignment="1" applyProtection="1">
      <alignment vertical="top"/>
    </xf>
    <xf numFmtId="1" fontId="5" fillId="3" borderId="4" xfId="0" applyNumberFormat="1" applyFont="1" applyFill="1" applyBorder="1" applyAlignment="1" applyProtection="1">
      <alignment vertical="top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right" vertical="center"/>
    </xf>
    <xf numFmtId="1" fontId="5" fillId="7" borderId="4" xfId="0" applyNumberFormat="1" applyFont="1" applyFill="1" applyBorder="1" applyAlignment="1" applyProtection="1">
      <alignment vertical="top"/>
    </xf>
    <xf numFmtId="1" fontId="3" fillId="3" borderId="4" xfId="0" applyNumberFormat="1" applyFont="1" applyFill="1" applyBorder="1" applyAlignment="1" applyProtection="1">
      <alignment vertical="top"/>
    </xf>
    <xf numFmtId="0" fontId="5" fillId="0" borderId="4" xfId="1" applyFont="1" applyFill="1" applyBorder="1" applyAlignment="1">
      <alignment horizontal="left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justify" vertical="top" wrapText="1"/>
    </xf>
    <xf numFmtId="0" fontId="5" fillId="0" borderId="4" xfId="1" applyFont="1" applyFill="1" applyBorder="1" applyAlignment="1">
      <alignment horizontal="left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>
      <alignment horizontal="justify" vertical="center" wrapText="1"/>
    </xf>
    <xf numFmtId="0" fontId="5" fillId="0" borderId="4" xfId="1" applyFont="1" applyFill="1" applyBorder="1" applyAlignment="1">
      <alignment vertical="top" wrapText="1"/>
    </xf>
    <xf numFmtId="0" fontId="5" fillId="0" borderId="4" xfId="1" applyFont="1" applyFill="1" applyBorder="1" applyAlignment="1">
      <alignment vertical="center" wrapText="1"/>
    </xf>
    <xf numFmtId="1" fontId="3" fillId="8" borderId="4" xfId="0" applyNumberFormat="1" applyFont="1" applyFill="1" applyBorder="1" applyAlignment="1" applyProtection="1">
      <alignment vertical="top"/>
    </xf>
    <xf numFmtId="1" fontId="3" fillId="4" borderId="4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justify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justify" vertical="top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top"/>
    </xf>
    <xf numFmtId="1" fontId="3" fillId="0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top"/>
    </xf>
    <xf numFmtId="0" fontId="5" fillId="0" borderId="4" xfId="1" applyFont="1" applyFill="1" applyBorder="1" applyAlignment="1">
      <alignment horizontal="left" vertical="top"/>
    </xf>
    <xf numFmtId="0" fontId="3" fillId="0" borderId="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>
      <alignment vertical="top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top"/>
    </xf>
    <xf numFmtId="0" fontId="5" fillId="0" borderId="4" xfId="1" applyFont="1" applyFill="1" applyBorder="1"/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" fontId="11" fillId="0" borderId="4" xfId="1" applyNumberFormat="1" applyFont="1" applyFill="1" applyBorder="1"/>
    <xf numFmtId="1" fontId="6" fillId="0" borderId="4" xfId="0" applyNumberFormat="1" applyFont="1" applyFill="1" applyBorder="1" applyAlignment="1" applyProtection="1">
      <alignment vertical="top"/>
    </xf>
    <xf numFmtId="1" fontId="5" fillId="0" borderId="4" xfId="0" applyNumberFormat="1" applyFont="1" applyFill="1" applyBorder="1" applyAlignment="1" applyProtection="1">
      <alignment horizontal="left" vertical="top"/>
    </xf>
    <xf numFmtId="1" fontId="3" fillId="0" borderId="4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justify" vertical="top"/>
    </xf>
    <xf numFmtId="0" fontId="3" fillId="0" borderId="4" xfId="0" applyNumberFormat="1" applyFont="1" applyFill="1" applyBorder="1" applyAlignment="1" applyProtection="1">
      <alignment horizontal="center" vertical="center" textRotation="90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justify" vertical="top"/>
    </xf>
    <xf numFmtId="0" fontId="5" fillId="0" borderId="4" xfId="0" applyNumberFormat="1" applyFont="1" applyFill="1" applyBorder="1" applyAlignment="1" applyProtection="1">
      <alignment horizontal="justify" vertical="top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1" fontId="3" fillId="0" borderId="4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 indent="2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7"/>
  <sheetViews>
    <sheetView view="pageBreakPreview" topLeftCell="A79" zoomScale="70" zoomScaleNormal="100" zoomScaleSheetLayoutView="70" zoomScalePageLayoutView="70" workbookViewId="0">
      <selection activeCell="AF89" sqref="AF89"/>
    </sheetView>
  </sheetViews>
  <sheetFormatPr defaultColWidth="9" defaultRowHeight="15.75" x14ac:dyDescent="0.2"/>
  <cols>
    <col min="1" max="1" width="14" style="3" customWidth="1"/>
    <col min="2" max="2" width="46.5703125" style="3" customWidth="1"/>
    <col min="3" max="8" width="5" style="3" customWidth="1"/>
    <col min="9" max="9" width="5.42578125" style="3" customWidth="1"/>
    <col min="10" max="10" width="5.5703125" style="3" customWidth="1"/>
    <col min="11" max="11" width="8.85546875" style="3" customWidth="1"/>
    <col min="12" max="12" width="8.140625" style="3" customWidth="1"/>
    <col min="13" max="13" width="7.7109375" style="3" customWidth="1"/>
    <col min="14" max="14" width="7.85546875" style="3" customWidth="1"/>
    <col min="15" max="15" width="10" style="3" customWidth="1"/>
    <col min="16" max="16" width="8.42578125" style="3" customWidth="1"/>
    <col min="17" max="17" width="8.28515625" style="3" customWidth="1"/>
    <col min="18" max="20" width="7.28515625" style="3" customWidth="1"/>
    <col min="21" max="28" width="10.28515625" style="3" customWidth="1"/>
    <col min="29" max="29" width="8.28515625" style="10" customWidth="1"/>
    <col min="30" max="30" width="7.85546875" style="3" customWidth="1"/>
    <col min="31" max="31" width="6.5703125" style="3" customWidth="1"/>
  </cols>
  <sheetData>
    <row r="1" spans="1:41" x14ac:dyDescent="0.2">
      <c r="A1" s="79" t="s">
        <v>142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2"/>
    </row>
    <row r="2" spans="1:41" ht="10.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18"/>
      <c r="T2" s="17"/>
      <c r="U2" s="17"/>
      <c r="V2" s="17"/>
      <c r="W2" s="17"/>
      <c r="X2" s="17"/>
      <c r="Y2" s="17"/>
      <c r="Z2" s="17"/>
      <c r="AA2" s="17"/>
      <c r="AB2" s="17"/>
      <c r="AC2" s="2"/>
    </row>
    <row r="3" spans="1:41" ht="30" customHeight="1" x14ac:dyDescent="0.2">
      <c r="A3" s="80" t="s">
        <v>0</v>
      </c>
      <c r="B3" s="81" t="s">
        <v>11</v>
      </c>
      <c r="C3" s="82" t="s">
        <v>172</v>
      </c>
      <c r="D3" s="82"/>
      <c r="E3" s="82"/>
      <c r="F3" s="82"/>
      <c r="G3" s="82"/>
      <c r="H3" s="82"/>
      <c r="I3" s="82"/>
      <c r="J3" s="82"/>
      <c r="K3" s="84" t="s">
        <v>180</v>
      </c>
      <c r="L3" s="82" t="s">
        <v>189</v>
      </c>
      <c r="M3" s="82"/>
      <c r="N3" s="82"/>
      <c r="O3" s="82"/>
      <c r="P3" s="82"/>
      <c r="Q3" s="82"/>
      <c r="R3" s="91" t="s">
        <v>182</v>
      </c>
      <c r="S3" s="91" t="s">
        <v>183</v>
      </c>
      <c r="T3" s="91" t="s">
        <v>128</v>
      </c>
      <c r="U3" s="83" t="s">
        <v>191</v>
      </c>
      <c r="V3" s="83"/>
      <c r="W3" s="83"/>
      <c r="X3" s="83"/>
      <c r="Y3" s="83"/>
      <c r="Z3" s="83"/>
      <c r="AA3" s="83"/>
      <c r="AB3" s="83"/>
      <c r="AC3" s="88" t="s">
        <v>131</v>
      </c>
    </row>
    <row r="4" spans="1:41" ht="33.75" customHeight="1" x14ac:dyDescent="0.2">
      <c r="A4" s="80"/>
      <c r="B4" s="81"/>
      <c r="C4" s="82"/>
      <c r="D4" s="82"/>
      <c r="E4" s="82"/>
      <c r="F4" s="82"/>
      <c r="G4" s="82"/>
      <c r="H4" s="82"/>
      <c r="I4" s="82"/>
      <c r="J4" s="82"/>
      <c r="K4" s="84"/>
      <c r="L4" s="84" t="s">
        <v>181</v>
      </c>
      <c r="M4" s="20" t="s">
        <v>188</v>
      </c>
      <c r="N4" s="20"/>
      <c r="O4" s="20"/>
      <c r="P4" s="20"/>
      <c r="Q4" s="20"/>
      <c r="R4" s="91"/>
      <c r="S4" s="91"/>
      <c r="T4" s="91"/>
      <c r="U4" s="83" t="s">
        <v>23</v>
      </c>
      <c r="V4" s="83"/>
      <c r="W4" s="83" t="s">
        <v>26</v>
      </c>
      <c r="X4" s="83"/>
      <c r="Y4" s="83" t="s">
        <v>29</v>
      </c>
      <c r="Z4" s="83"/>
      <c r="AA4" s="83" t="s">
        <v>33</v>
      </c>
      <c r="AB4" s="83"/>
      <c r="AC4" s="88"/>
    </row>
    <row r="5" spans="1:41" ht="39" customHeight="1" x14ac:dyDescent="0.2">
      <c r="A5" s="80"/>
      <c r="B5" s="81"/>
      <c r="C5" s="82" t="s">
        <v>139</v>
      </c>
      <c r="D5" s="82"/>
      <c r="E5" s="82"/>
      <c r="F5" s="82"/>
      <c r="G5" s="82"/>
      <c r="H5" s="82"/>
      <c r="I5" s="82"/>
      <c r="J5" s="82"/>
      <c r="K5" s="84"/>
      <c r="L5" s="84"/>
      <c r="M5" s="89" t="s">
        <v>186</v>
      </c>
      <c r="N5" s="89"/>
      <c r="O5" s="83" t="s">
        <v>187</v>
      </c>
      <c r="P5" s="83"/>
      <c r="Q5" s="83"/>
      <c r="R5" s="91"/>
      <c r="S5" s="91"/>
      <c r="T5" s="91"/>
      <c r="U5" s="56" t="s">
        <v>24</v>
      </c>
      <c r="V5" s="56" t="s">
        <v>25</v>
      </c>
      <c r="W5" s="56" t="s">
        <v>27</v>
      </c>
      <c r="X5" s="56" t="s">
        <v>28</v>
      </c>
      <c r="Y5" s="56" t="s">
        <v>35</v>
      </c>
      <c r="Z5" s="56" t="s">
        <v>30</v>
      </c>
      <c r="AA5" s="56" t="s">
        <v>31</v>
      </c>
      <c r="AB5" s="56" t="s">
        <v>34</v>
      </c>
      <c r="AC5" s="88"/>
    </row>
    <row r="6" spans="1:41" ht="55.5" customHeight="1" x14ac:dyDescent="0.2">
      <c r="A6" s="80"/>
      <c r="B6" s="81"/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84"/>
      <c r="L6" s="84"/>
      <c r="M6" s="85" t="s">
        <v>22</v>
      </c>
      <c r="N6" s="85" t="s">
        <v>141</v>
      </c>
      <c r="O6" s="92" t="s">
        <v>190</v>
      </c>
      <c r="P6" s="92" t="s">
        <v>184</v>
      </c>
      <c r="Q6" s="92" t="s">
        <v>185</v>
      </c>
      <c r="R6" s="91"/>
      <c r="S6" s="91"/>
      <c r="T6" s="91"/>
      <c r="U6" s="21">
        <v>17</v>
      </c>
      <c r="V6" s="21">
        <v>20</v>
      </c>
      <c r="W6" s="21">
        <v>17</v>
      </c>
      <c r="X6" s="21">
        <v>12</v>
      </c>
      <c r="Y6" s="21">
        <v>16</v>
      </c>
      <c r="Z6" s="21">
        <v>18</v>
      </c>
      <c r="AA6" s="21">
        <v>16</v>
      </c>
      <c r="AB6" s="21">
        <v>7</v>
      </c>
      <c r="AC6" s="8">
        <f>SUM(U6:AB6)</f>
        <v>123</v>
      </c>
      <c r="AD6" s="3">
        <f>SUM(U6:V6,W6:X6,Y6,Z6,AA6,AB6)</f>
        <v>123</v>
      </c>
    </row>
    <row r="7" spans="1:41" ht="58.5" customHeight="1" x14ac:dyDescent="0.2">
      <c r="A7" s="25"/>
      <c r="B7" s="33"/>
      <c r="C7" s="21"/>
      <c r="D7" s="21"/>
      <c r="E7" s="21"/>
      <c r="F7" s="21"/>
      <c r="G7" s="21"/>
      <c r="H7" s="21"/>
      <c r="I7" s="21"/>
      <c r="J7" s="21"/>
      <c r="K7" s="84"/>
      <c r="L7" s="84"/>
      <c r="M7" s="85"/>
      <c r="N7" s="85"/>
      <c r="O7" s="92"/>
      <c r="P7" s="92"/>
      <c r="Q7" s="92"/>
      <c r="R7" s="91"/>
      <c r="S7" s="91"/>
      <c r="T7" s="91"/>
      <c r="U7" s="56"/>
      <c r="V7" s="56"/>
      <c r="W7" s="56"/>
      <c r="X7" s="56"/>
      <c r="Y7" s="56"/>
      <c r="Z7" s="56"/>
      <c r="AA7" s="56"/>
      <c r="AB7" s="56"/>
      <c r="AC7" s="8"/>
    </row>
    <row r="8" spans="1:41" s="1" customFormat="1" ht="14.25" customHeight="1" x14ac:dyDescent="0.2">
      <c r="A8" s="63" t="s">
        <v>1</v>
      </c>
      <c r="B8" s="64">
        <v>2</v>
      </c>
      <c r="C8" s="86">
        <v>3</v>
      </c>
      <c r="D8" s="86"/>
      <c r="E8" s="86"/>
      <c r="F8" s="86"/>
      <c r="G8" s="86"/>
      <c r="H8" s="86"/>
      <c r="I8" s="86"/>
      <c r="J8" s="86"/>
      <c r="K8" s="64">
        <v>4</v>
      </c>
      <c r="L8" s="64">
        <v>5</v>
      </c>
      <c r="M8" s="64">
        <v>6</v>
      </c>
      <c r="N8" s="71">
        <v>7</v>
      </c>
      <c r="O8" s="64">
        <v>8</v>
      </c>
      <c r="P8" s="64">
        <v>9</v>
      </c>
      <c r="Q8" s="64">
        <v>11</v>
      </c>
      <c r="R8" s="64">
        <v>12</v>
      </c>
      <c r="S8" s="64">
        <v>12</v>
      </c>
      <c r="T8" s="64">
        <v>12</v>
      </c>
      <c r="U8" s="64">
        <v>13</v>
      </c>
      <c r="V8" s="64">
        <v>14</v>
      </c>
      <c r="W8" s="64">
        <v>17</v>
      </c>
      <c r="X8" s="64">
        <v>18</v>
      </c>
      <c r="Y8" s="64">
        <v>21</v>
      </c>
      <c r="Z8" s="64">
        <v>23</v>
      </c>
      <c r="AA8" s="64">
        <v>27</v>
      </c>
      <c r="AB8" s="64">
        <v>29</v>
      </c>
      <c r="AC8" s="22"/>
      <c r="AD8" s="3"/>
      <c r="AE8" s="3"/>
      <c r="AF8" s="55"/>
      <c r="AG8" s="55"/>
      <c r="AH8" s="55"/>
      <c r="AI8" s="55"/>
      <c r="AJ8" s="55"/>
      <c r="AK8" s="55"/>
      <c r="AL8" s="55"/>
      <c r="AM8" s="55"/>
      <c r="AN8" s="55"/>
      <c r="AO8" s="55"/>
    </row>
    <row r="9" spans="1:41" x14ac:dyDescent="0.2">
      <c r="A9" s="54" t="s">
        <v>1</v>
      </c>
      <c r="B9" s="82" t="s">
        <v>134</v>
      </c>
      <c r="C9" s="82"/>
      <c r="D9" s="82"/>
      <c r="E9" s="82"/>
      <c r="F9" s="82"/>
      <c r="G9" s="82"/>
      <c r="H9" s="82"/>
      <c r="I9" s="82"/>
      <c r="J9" s="82"/>
      <c r="K9" s="23">
        <f>SUM(K10,K19,K27)</f>
        <v>1404</v>
      </c>
      <c r="L9" s="23">
        <f>SUM(L10,L19,L25,L29)</f>
        <v>0</v>
      </c>
      <c r="M9" s="87">
        <f>SUM(M10,N10,M19,N19,M28+N28)</f>
        <v>1404</v>
      </c>
      <c r="N9" s="82"/>
      <c r="O9" s="23">
        <f>SUM(O10,O19,O27)</f>
        <v>886</v>
      </c>
      <c r="P9" s="23">
        <f>SUM(P10,P19,P27)</f>
        <v>518</v>
      </c>
      <c r="Q9" s="23">
        <f>SUM(Q10,Q19,Q25,Q29)</f>
        <v>0</v>
      </c>
      <c r="R9" s="23">
        <f>SUM(R10,R19,R25,R29)</f>
        <v>0</v>
      </c>
      <c r="S9" s="23">
        <f>SUM(S10,S19,S25,S29)</f>
        <v>48</v>
      </c>
      <c r="T9" s="23">
        <f>SUM(T10,T19,T28,T29)</f>
        <v>18</v>
      </c>
      <c r="U9" s="23">
        <f>SUM(U10,U19,U27)</f>
        <v>350</v>
      </c>
      <c r="V9" s="23">
        <f>SUM(V10,V19,V27)</f>
        <v>387</v>
      </c>
      <c r="W9" s="23">
        <f>SUM(W10,W19,W27)</f>
        <v>316</v>
      </c>
      <c r="X9" s="23">
        <f>SUM(X10,X19,X27)</f>
        <v>351</v>
      </c>
      <c r="Y9" s="23"/>
      <c r="Z9" s="23"/>
      <c r="AA9" s="23"/>
      <c r="AB9" s="23"/>
      <c r="AC9" s="24">
        <f>SUM(AC10,AC19,AC27)</f>
        <v>1404</v>
      </c>
    </row>
    <row r="10" spans="1:41" ht="46.5" customHeight="1" x14ac:dyDescent="0.2">
      <c r="A10" s="25" t="s">
        <v>2</v>
      </c>
      <c r="B10" s="26" t="s">
        <v>12</v>
      </c>
      <c r="C10" s="58"/>
      <c r="D10" s="58"/>
      <c r="E10" s="58"/>
      <c r="F10" s="58" t="s">
        <v>138</v>
      </c>
      <c r="G10" s="58"/>
      <c r="H10" s="58"/>
      <c r="I10" s="58"/>
      <c r="J10" s="39"/>
      <c r="K10" s="23">
        <f t="shared" ref="K10:P10" si="0">SUM(K11:K18)</f>
        <v>850</v>
      </c>
      <c r="L10" s="23">
        <f t="shared" si="0"/>
        <v>0</v>
      </c>
      <c r="M10" s="23">
        <f t="shared" si="0"/>
        <v>652</v>
      </c>
      <c r="N10" s="23">
        <f t="shared" si="0"/>
        <v>198</v>
      </c>
      <c r="O10" s="23">
        <f t="shared" si="0"/>
        <v>497</v>
      </c>
      <c r="P10" s="23">
        <f t="shared" si="0"/>
        <v>353</v>
      </c>
      <c r="Q10" s="23">
        <f t="shared" ref="Q10:AA10" si="1">SUM(Q11:Q18)</f>
        <v>0</v>
      </c>
      <c r="R10" s="23">
        <f t="shared" ref="R10:S10" si="2">SUM(R11:R18)</f>
        <v>0</v>
      </c>
      <c r="S10" s="23">
        <f t="shared" si="2"/>
        <v>32</v>
      </c>
      <c r="T10" s="23">
        <f t="shared" si="1"/>
        <v>12</v>
      </c>
      <c r="U10" s="23">
        <f>SUM(U11:U18)</f>
        <v>209</v>
      </c>
      <c r="V10" s="23">
        <f>SUM(V11:V18)</f>
        <v>245</v>
      </c>
      <c r="W10" s="23">
        <f>SUM(W11:W18)</f>
        <v>195</v>
      </c>
      <c r="X10" s="23">
        <f>SUM(X11:X18)</f>
        <v>201</v>
      </c>
      <c r="Y10" s="23">
        <f t="shared" si="1"/>
        <v>0</v>
      </c>
      <c r="Z10" s="23"/>
      <c r="AA10" s="23">
        <f t="shared" si="1"/>
        <v>0</v>
      </c>
      <c r="AB10" s="23">
        <f>SUM(AB11:AB18)</f>
        <v>0</v>
      </c>
      <c r="AC10" s="27">
        <f t="shared" ref="AC10:AC18" si="3">SUM(U10:X10)</f>
        <v>850</v>
      </c>
    </row>
    <row r="11" spans="1:41" x14ac:dyDescent="0.2">
      <c r="A11" s="54" t="s">
        <v>3</v>
      </c>
      <c r="B11" s="53" t="s">
        <v>144</v>
      </c>
      <c r="C11" s="6"/>
      <c r="D11" s="6"/>
      <c r="E11" s="6"/>
      <c r="F11" s="6" t="s">
        <v>137</v>
      </c>
      <c r="G11" s="6"/>
      <c r="H11" s="6"/>
      <c r="I11" s="6"/>
      <c r="J11" s="6"/>
      <c r="K11" s="38">
        <f>SUM(L11+M11)</f>
        <v>78</v>
      </c>
      <c r="L11" s="28"/>
      <c r="M11" s="28">
        <f>SUM(U11:AB11)</f>
        <v>78</v>
      </c>
      <c r="N11" s="5"/>
      <c r="O11" s="28">
        <f>SUM(M11-P11-Q11)</f>
        <v>60</v>
      </c>
      <c r="P11" s="19">
        <v>18</v>
      </c>
      <c r="Q11" s="19"/>
      <c r="R11" s="19"/>
      <c r="S11" s="19">
        <v>12</v>
      </c>
      <c r="T11" s="19">
        <v>6</v>
      </c>
      <c r="U11" s="19">
        <v>20</v>
      </c>
      <c r="V11" s="19">
        <v>20</v>
      </c>
      <c r="W11" s="19">
        <v>19</v>
      </c>
      <c r="X11" s="19">
        <v>19</v>
      </c>
      <c r="Y11" s="5"/>
      <c r="Z11" s="5"/>
      <c r="AA11" s="5"/>
      <c r="AB11" s="5"/>
      <c r="AC11" s="12">
        <f>SUM(U11:X11)</f>
        <v>78</v>
      </c>
    </row>
    <row r="12" spans="1:41" x14ac:dyDescent="0.2">
      <c r="A12" s="54" t="s">
        <v>4</v>
      </c>
      <c r="B12" s="53" t="s">
        <v>145</v>
      </c>
      <c r="C12" s="6"/>
      <c r="D12" s="6"/>
      <c r="E12" s="6"/>
      <c r="F12" s="6" t="s">
        <v>137</v>
      </c>
      <c r="G12" s="6"/>
      <c r="H12" s="6"/>
      <c r="I12" s="6"/>
      <c r="J12" s="6"/>
      <c r="K12" s="28">
        <f>SUM(L12+M12)</f>
        <v>117</v>
      </c>
      <c r="L12" s="28"/>
      <c r="M12" s="28">
        <f>SUM(U12:AB12)</f>
        <v>117</v>
      </c>
      <c r="N12" s="5"/>
      <c r="O12" s="28">
        <f t="shared" ref="O12" si="4">SUM(M12-P12-Q12-T12)</f>
        <v>109</v>
      </c>
      <c r="P12" s="19">
        <v>8</v>
      </c>
      <c r="Q12" s="19"/>
      <c r="R12" s="19"/>
      <c r="S12" s="19">
        <v>2</v>
      </c>
      <c r="T12" s="19"/>
      <c r="U12" s="19">
        <v>30</v>
      </c>
      <c r="V12" s="19">
        <v>30</v>
      </c>
      <c r="W12" s="19">
        <v>28</v>
      </c>
      <c r="X12" s="19">
        <v>29</v>
      </c>
      <c r="Y12" s="5"/>
      <c r="Z12" s="5"/>
      <c r="AA12" s="5"/>
      <c r="AB12" s="5"/>
      <c r="AC12" s="12">
        <f t="shared" si="3"/>
        <v>117</v>
      </c>
    </row>
    <row r="13" spans="1:41" ht="19.5" x14ac:dyDescent="0.2">
      <c r="A13" s="54" t="s">
        <v>5</v>
      </c>
      <c r="B13" s="53" t="s">
        <v>39</v>
      </c>
      <c r="C13" s="6"/>
      <c r="D13" s="6"/>
      <c r="E13" s="6"/>
      <c r="F13" s="6" t="s">
        <v>136</v>
      </c>
      <c r="G13" s="6"/>
      <c r="H13" s="6"/>
      <c r="I13" s="6"/>
      <c r="J13" s="57"/>
      <c r="K13" s="28">
        <f>SUM(L13+M13)</f>
        <v>117</v>
      </c>
      <c r="L13" s="28"/>
      <c r="M13" s="28">
        <f>SUM(U13:AB13)</f>
        <v>117</v>
      </c>
      <c r="N13" s="5"/>
      <c r="O13" s="28">
        <f>SUM(M13-P13-Q13-T13)</f>
        <v>6</v>
      </c>
      <c r="P13" s="62">
        <v>111</v>
      </c>
      <c r="Q13" s="4"/>
      <c r="R13" s="19"/>
      <c r="S13" s="19">
        <v>2</v>
      </c>
      <c r="T13" s="19"/>
      <c r="U13" s="19">
        <v>20</v>
      </c>
      <c r="V13" s="19">
        <v>40</v>
      </c>
      <c r="W13" s="19">
        <v>34</v>
      </c>
      <c r="X13" s="19">
        <v>23</v>
      </c>
      <c r="Y13" s="5"/>
      <c r="Z13" s="5"/>
      <c r="AA13" s="5"/>
      <c r="AB13" s="5"/>
      <c r="AC13" s="12">
        <f t="shared" si="3"/>
        <v>117</v>
      </c>
    </row>
    <row r="14" spans="1:41" x14ac:dyDescent="0.2">
      <c r="A14" s="54" t="s">
        <v>6</v>
      </c>
      <c r="B14" s="53" t="s">
        <v>13</v>
      </c>
      <c r="C14" s="6"/>
      <c r="D14" s="6"/>
      <c r="E14" s="6"/>
      <c r="F14" s="6" t="s">
        <v>137</v>
      </c>
      <c r="G14" s="6"/>
      <c r="H14" s="6"/>
      <c r="I14" s="6"/>
      <c r="J14" s="15"/>
      <c r="K14" s="28">
        <f>SUM(L14+N14)</f>
        <v>198</v>
      </c>
      <c r="L14" s="28"/>
      <c r="M14" s="28"/>
      <c r="N14" s="28">
        <f>SUM(U14:AB14)</f>
        <v>198</v>
      </c>
      <c r="O14" s="28">
        <f>SUM(N14-P14-Q14)</f>
        <v>138</v>
      </c>
      <c r="P14" s="19">
        <v>60</v>
      </c>
      <c r="Q14" s="19"/>
      <c r="R14" s="19"/>
      <c r="S14" s="19">
        <v>12</v>
      </c>
      <c r="T14" s="19">
        <v>6</v>
      </c>
      <c r="U14" s="19">
        <v>55</v>
      </c>
      <c r="V14" s="19">
        <v>50</v>
      </c>
      <c r="W14" s="19">
        <v>46</v>
      </c>
      <c r="X14" s="19">
        <v>47</v>
      </c>
      <c r="Y14" s="5"/>
      <c r="Z14" s="5"/>
      <c r="AA14" s="5"/>
      <c r="AB14" s="5"/>
      <c r="AC14" s="12">
        <f t="shared" si="3"/>
        <v>198</v>
      </c>
    </row>
    <row r="15" spans="1:41" ht="19.5" x14ac:dyDescent="0.2">
      <c r="A15" s="54" t="s">
        <v>7</v>
      </c>
      <c r="B15" s="53" t="s">
        <v>14</v>
      </c>
      <c r="C15" s="6"/>
      <c r="D15" s="6"/>
      <c r="E15" s="6"/>
      <c r="F15" s="6" t="s">
        <v>136</v>
      </c>
      <c r="G15" s="6"/>
      <c r="H15" s="6"/>
      <c r="I15" s="6"/>
      <c r="J15" s="57"/>
      <c r="K15" s="28">
        <f>SUM(L15+M15)</f>
        <v>117</v>
      </c>
      <c r="L15" s="28"/>
      <c r="M15" s="28">
        <f>SUM(U15:AB15)</f>
        <v>117</v>
      </c>
      <c r="N15" s="5"/>
      <c r="O15" s="28">
        <f t="shared" ref="O15:O18" si="5">SUM(M15-P15-Q15-T15)</f>
        <v>96</v>
      </c>
      <c r="P15" s="19">
        <v>21</v>
      </c>
      <c r="Q15" s="19"/>
      <c r="R15" s="19"/>
      <c r="S15" s="19">
        <v>2</v>
      </c>
      <c r="T15" s="19"/>
      <c r="U15" s="19">
        <v>50</v>
      </c>
      <c r="V15" s="19">
        <v>30</v>
      </c>
      <c r="W15" s="19">
        <v>17</v>
      </c>
      <c r="X15" s="19">
        <v>20</v>
      </c>
      <c r="Y15" s="5"/>
      <c r="Z15" s="5"/>
      <c r="AA15" s="5"/>
      <c r="AB15" s="5"/>
      <c r="AC15" s="12">
        <f t="shared" si="3"/>
        <v>117</v>
      </c>
    </row>
    <row r="16" spans="1:41" x14ac:dyDescent="0.2">
      <c r="A16" s="54" t="s">
        <v>8</v>
      </c>
      <c r="B16" s="53" t="s">
        <v>15</v>
      </c>
      <c r="C16" s="6"/>
      <c r="D16" s="6" t="s">
        <v>192</v>
      </c>
      <c r="E16" s="6"/>
      <c r="F16" s="6" t="s">
        <v>136</v>
      </c>
      <c r="G16" s="6"/>
      <c r="H16" s="6"/>
      <c r="I16" s="6"/>
      <c r="J16" s="15"/>
      <c r="K16" s="28">
        <f>SUM(L16+M16)</f>
        <v>117</v>
      </c>
      <c r="L16" s="28"/>
      <c r="M16" s="28">
        <f t="shared" ref="M16:M18" si="6">SUM(U16:AB16)</f>
        <v>117</v>
      </c>
      <c r="N16" s="5"/>
      <c r="O16" s="28">
        <f t="shared" si="5"/>
        <v>10</v>
      </c>
      <c r="P16" s="19">
        <v>107</v>
      </c>
      <c r="Q16" s="19"/>
      <c r="R16" s="19"/>
      <c r="S16" s="19"/>
      <c r="T16" s="19"/>
      <c r="U16" s="19">
        <v>34</v>
      </c>
      <c r="V16" s="19">
        <v>40</v>
      </c>
      <c r="W16" s="19">
        <v>17</v>
      </c>
      <c r="X16" s="19">
        <v>26</v>
      </c>
      <c r="Y16" s="5"/>
      <c r="Z16" s="5"/>
      <c r="AA16" s="5"/>
      <c r="AB16" s="5"/>
      <c r="AC16" s="12">
        <f t="shared" si="3"/>
        <v>117</v>
      </c>
    </row>
    <row r="17" spans="1:30" x14ac:dyDescent="0.2">
      <c r="A17" s="54" t="s">
        <v>146</v>
      </c>
      <c r="B17" s="30" t="s">
        <v>16</v>
      </c>
      <c r="C17" s="6"/>
      <c r="D17" s="39"/>
      <c r="E17" s="6"/>
      <c r="F17" s="6" t="s">
        <v>136</v>
      </c>
      <c r="G17" s="59"/>
      <c r="H17" s="59"/>
      <c r="I17" s="59"/>
      <c r="J17" s="6"/>
      <c r="K17" s="28">
        <f>SUM(L17+M17)</f>
        <v>70</v>
      </c>
      <c r="L17" s="28"/>
      <c r="M17" s="28">
        <f t="shared" si="6"/>
        <v>70</v>
      </c>
      <c r="N17" s="5"/>
      <c r="O17" s="28">
        <f t="shared" si="5"/>
        <v>52</v>
      </c>
      <c r="P17" s="19">
        <v>18</v>
      </c>
      <c r="Q17" s="19"/>
      <c r="R17" s="19"/>
      <c r="S17" s="19">
        <v>1</v>
      </c>
      <c r="T17" s="19"/>
      <c r="U17" s="19"/>
      <c r="V17" s="19">
        <v>35</v>
      </c>
      <c r="W17" s="19">
        <v>17</v>
      </c>
      <c r="X17" s="19">
        <v>18</v>
      </c>
      <c r="Y17" s="5"/>
      <c r="Z17" s="5"/>
      <c r="AA17" s="5"/>
      <c r="AB17" s="5"/>
      <c r="AC17" s="12">
        <f t="shared" si="3"/>
        <v>70</v>
      </c>
    </row>
    <row r="18" spans="1:30" x14ac:dyDescent="0.2">
      <c r="A18" s="54" t="s">
        <v>147</v>
      </c>
      <c r="B18" s="53" t="s">
        <v>130</v>
      </c>
      <c r="C18" s="6"/>
      <c r="D18" s="39"/>
      <c r="E18" s="6"/>
      <c r="F18" s="6" t="s">
        <v>136</v>
      </c>
      <c r="G18" s="59"/>
      <c r="H18" s="59"/>
      <c r="I18" s="59"/>
      <c r="J18" s="6"/>
      <c r="K18" s="28">
        <f>SUM(L18+M18)</f>
        <v>36</v>
      </c>
      <c r="L18" s="28"/>
      <c r="M18" s="28">
        <f t="shared" si="6"/>
        <v>36</v>
      </c>
      <c r="N18" s="5"/>
      <c r="O18" s="28">
        <f t="shared" si="5"/>
        <v>26</v>
      </c>
      <c r="P18" s="19">
        <v>10</v>
      </c>
      <c r="Q18" s="19"/>
      <c r="R18" s="19"/>
      <c r="S18" s="19">
        <v>1</v>
      </c>
      <c r="T18" s="19"/>
      <c r="U18" s="19"/>
      <c r="V18" s="19"/>
      <c r="W18" s="19">
        <v>17</v>
      </c>
      <c r="X18" s="19">
        <v>19</v>
      </c>
      <c r="Y18" s="5"/>
      <c r="Z18" s="5"/>
      <c r="AA18" s="5"/>
      <c r="AB18" s="5"/>
      <c r="AC18" s="12">
        <f t="shared" si="3"/>
        <v>36</v>
      </c>
    </row>
    <row r="19" spans="1:30" ht="48.75" customHeight="1" x14ac:dyDescent="0.2">
      <c r="A19" s="25" t="s">
        <v>2</v>
      </c>
      <c r="B19" s="32" t="s">
        <v>17</v>
      </c>
      <c r="C19" s="58"/>
      <c r="D19" s="58"/>
      <c r="E19" s="58"/>
      <c r="F19" s="58"/>
      <c r="G19" s="58"/>
      <c r="H19" s="58"/>
      <c r="I19" s="58"/>
      <c r="J19" s="39"/>
      <c r="K19" s="23">
        <f t="shared" ref="K19:Y19" si="7">SUM(K20:K26)</f>
        <v>515</v>
      </c>
      <c r="L19" s="23">
        <f t="shared" si="7"/>
        <v>0</v>
      </c>
      <c r="M19" s="23">
        <f t="shared" si="7"/>
        <v>294</v>
      </c>
      <c r="N19" s="23">
        <f t="shared" si="7"/>
        <v>221</v>
      </c>
      <c r="O19" s="23">
        <f t="shared" si="7"/>
        <v>364</v>
      </c>
      <c r="P19" s="23">
        <f t="shared" si="7"/>
        <v>151</v>
      </c>
      <c r="Q19" s="23">
        <f t="shared" si="7"/>
        <v>0</v>
      </c>
      <c r="R19" s="23">
        <f t="shared" si="7"/>
        <v>0</v>
      </c>
      <c r="S19" s="23">
        <f t="shared" si="7"/>
        <v>16</v>
      </c>
      <c r="T19" s="23">
        <f t="shared" si="7"/>
        <v>6</v>
      </c>
      <c r="U19" s="23">
        <f t="shared" si="7"/>
        <v>141</v>
      </c>
      <c r="V19" s="23">
        <f t="shared" si="7"/>
        <v>142</v>
      </c>
      <c r="W19" s="23">
        <f t="shared" si="7"/>
        <v>102</v>
      </c>
      <c r="X19" s="23">
        <f t="shared" si="7"/>
        <v>130</v>
      </c>
      <c r="Y19" s="23">
        <f t="shared" si="7"/>
        <v>0</v>
      </c>
      <c r="Z19" s="23"/>
      <c r="AA19" s="23">
        <f>SUM(AA20:AA26)</f>
        <v>0</v>
      </c>
      <c r="AB19" s="23">
        <f>SUM(AB20:AB26)</f>
        <v>0</v>
      </c>
      <c r="AC19" s="27">
        <f t="shared" ref="AC19:AC26" si="8">SUM(U19:X19)</f>
        <v>515</v>
      </c>
    </row>
    <row r="20" spans="1:30" ht="19.5" x14ac:dyDescent="0.2">
      <c r="A20" s="54" t="s">
        <v>9</v>
      </c>
      <c r="B20" s="53" t="s">
        <v>18</v>
      </c>
      <c r="C20" s="6"/>
      <c r="D20" s="6"/>
      <c r="E20" s="6"/>
      <c r="F20" s="6" t="s">
        <v>136</v>
      </c>
      <c r="G20" s="6"/>
      <c r="H20" s="6"/>
      <c r="I20" s="6"/>
      <c r="J20" s="57"/>
      <c r="K20" s="28">
        <f>SUM(L20+N20)</f>
        <v>100</v>
      </c>
      <c r="L20" s="28"/>
      <c r="M20" s="28"/>
      <c r="N20" s="28">
        <f t="shared" ref="N20" si="9">SUM(U20:AB20)</f>
        <v>100</v>
      </c>
      <c r="O20" s="28">
        <f>SUM(N20-P20-Q20-T20)</f>
        <v>54</v>
      </c>
      <c r="P20" s="19">
        <v>46</v>
      </c>
      <c r="Q20" s="19"/>
      <c r="R20" s="19"/>
      <c r="S20" s="19">
        <v>1</v>
      </c>
      <c r="T20" s="19"/>
      <c r="U20" s="19">
        <v>36</v>
      </c>
      <c r="V20" s="19">
        <v>30</v>
      </c>
      <c r="W20" s="19">
        <v>17</v>
      </c>
      <c r="X20" s="19">
        <v>17</v>
      </c>
      <c r="Y20" s="5"/>
      <c r="Z20" s="5"/>
      <c r="AA20" s="5"/>
      <c r="AB20" s="5"/>
      <c r="AC20" s="27">
        <f t="shared" si="8"/>
        <v>100</v>
      </c>
    </row>
    <row r="21" spans="1:30" x14ac:dyDescent="0.2">
      <c r="A21" s="54" t="s">
        <v>10</v>
      </c>
      <c r="B21" s="53" t="s">
        <v>19</v>
      </c>
      <c r="C21" s="6"/>
      <c r="D21" s="6"/>
      <c r="E21" s="6"/>
      <c r="F21" s="6" t="s">
        <v>137</v>
      </c>
      <c r="G21" s="6"/>
      <c r="H21" s="6"/>
      <c r="I21" s="6"/>
      <c r="J21" s="15"/>
      <c r="K21" s="28">
        <f>SUM(L21+N21)</f>
        <v>121</v>
      </c>
      <c r="L21" s="28"/>
      <c r="M21" s="28"/>
      <c r="N21" s="28">
        <f>SUM(U21:AB21)</f>
        <v>121</v>
      </c>
      <c r="O21" s="28">
        <f>SUM(N21-P21-Q21)</f>
        <v>104</v>
      </c>
      <c r="P21" s="19">
        <v>17</v>
      </c>
      <c r="Q21" s="19"/>
      <c r="R21" s="19"/>
      <c r="S21" s="19">
        <v>12</v>
      </c>
      <c r="T21" s="19">
        <v>6</v>
      </c>
      <c r="U21" s="19">
        <v>34</v>
      </c>
      <c r="V21" s="19">
        <v>29</v>
      </c>
      <c r="W21" s="19">
        <v>34</v>
      </c>
      <c r="X21" s="19">
        <v>24</v>
      </c>
      <c r="Y21" s="5"/>
      <c r="Z21" s="5"/>
      <c r="AA21" s="5"/>
      <c r="AB21" s="5"/>
      <c r="AC21" s="12">
        <f t="shared" si="8"/>
        <v>121</v>
      </c>
    </row>
    <row r="22" spans="1:30" x14ac:dyDescent="0.2">
      <c r="A22" s="54" t="s">
        <v>151</v>
      </c>
      <c r="B22" s="53" t="s">
        <v>20</v>
      </c>
      <c r="C22" s="6"/>
      <c r="D22" s="6"/>
      <c r="E22" s="6"/>
      <c r="F22" s="6" t="s">
        <v>136</v>
      </c>
      <c r="G22" s="6"/>
      <c r="H22" s="6"/>
      <c r="I22" s="6"/>
      <c r="J22" s="6"/>
      <c r="K22" s="28">
        <f>SUM(L22+M22)</f>
        <v>78</v>
      </c>
      <c r="L22" s="28"/>
      <c r="M22" s="28">
        <f t="shared" ref="M22:M26" si="10">SUM(U22:AB22)</f>
        <v>78</v>
      </c>
      <c r="N22" s="5"/>
      <c r="O22" s="28">
        <f>SUM(M22-P22-Q22)</f>
        <v>59</v>
      </c>
      <c r="P22" s="19">
        <v>19</v>
      </c>
      <c r="Q22" s="19"/>
      <c r="R22" s="19"/>
      <c r="S22" s="19">
        <v>1</v>
      </c>
      <c r="T22" s="19"/>
      <c r="U22" s="6">
        <v>20</v>
      </c>
      <c r="V22" s="6">
        <v>20</v>
      </c>
      <c r="W22" s="19"/>
      <c r="X22" s="19">
        <v>38</v>
      </c>
      <c r="Y22" s="5"/>
      <c r="Z22" s="5"/>
      <c r="AA22" s="5"/>
      <c r="AB22" s="5"/>
      <c r="AC22" s="12">
        <f t="shared" si="8"/>
        <v>78</v>
      </c>
    </row>
    <row r="23" spans="1:30" x14ac:dyDescent="0.2">
      <c r="A23" s="54" t="s">
        <v>152</v>
      </c>
      <c r="B23" s="30" t="s">
        <v>148</v>
      </c>
      <c r="C23" s="59"/>
      <c r="D23" s="6"/>
      <c r="E23" s="6"/>
      <c r="F23" s="6" t="s">
        <v>136</v>
      </c>
      <c r="G23" s="59"/>
      <c r="H23" s="59"/>
      <c r="I23" s="59"/>
      <c r="J23" s="6"/>
      <c r="K23" s="28">
        <f>SUM(L23+M23)</f>
        <v>108</v>
      </c>
      <c r="L23" s="28"/>
      <c r="M23" s="28">
        <f t="shared" si="10"/>
        <v>108</v>
      </c>
      <c r="N23" s="5"/>
      <c r="O23" s="28">
        <f t="shared" ref="O23:O26" si="11">SUM(M23-P23-Q23-T23)</f>
        <v>72</v>
      </c>
      <c r="P23" s="19">
        <v>36</v>
      </c>
      <c r="Q23" s="19"/>
      <c r="R23" s="19"/>
      <c r="S23" s="19">
        <v>1</v>
      </c>
      <c r="T23" s="19"/>
      <c r="U23" s="19">
        <v>17</v>
      </c>
      <c r="V23" s="19">
        <v>25</v>
      </c>
      <c r="W23" s="19">
        <v>34</v>
      </c>
      <c r="X23" s="19">
        <v>32</v>
      </c>
      <c r="Y23" s="5"/>
      <c r="Z23" s="5"/>
      <c r="AA23" s="5"/>
      <c r="AB23" s="5"/>
      <c r="AC23" s="12">
        <f t="shared" si="8"/>
        <v>108</v>
      </c>
    </row>
    <row r="24" spans="1:30" ht="18.75" customHeight="1" x14ac:dyDescent="0.2">
      <c r="A24" s="54" t="s">
        <v>175</v>
      </c>
      <c r="B24" s="53" t="s">
        <v>32</v>
      </c>
      <c r="C24" s="6"/>
      <c r="D24" s="6"/>
      <c r="E24" s="6"/>
      <c r="F24" s="6" t="s">
        <v>136</v>
      </c>
      <c r="G24" s="6"/>
      <c r="H24" s="6"/>
      <c r="I24" s="6"/>
      <c r="J24" s="15"/>
      <c r="K24" s="28">
        <f>SUM(L24+M24)</f>
        <v>36</v>
      </c>
      <c r="L24" s="28"/>
      <c r="M24" s="28">
        <f t="shared" si="10"/>
        <v>36</v>
      </c>
      <c r="N24" s="5"/>
      <c r="O24" s="28">
        <f t="shared" si="11"/>
        <v>23</v>
      </c>
      <c r="P24" s="19">
        <v>13</v>
      </c>
      <c r="Q24" s="19"/>
      <c r="R24" s="19"/>
      <c r="S24" s="19"/>
      <c r="T24" s="19"/>
      <c r="U24" s="19">
        <v>17</v>
      </c>
      <c r="V24" s="19">
        <v>19</v>
      </c>
      <c r="W24" s="19"/>
      <c r="X24" s="19"/>
      <c r="Y24" s="5"/>
      <c r="Z24" s="5"/>
      <c r="AA24" s="5"/>
      <c r="AB24" s="5"/>
      <c r="AC24" s="12">
        <f t="shared" si="8"/>
        <v>36</v>
      </c>
    </row>
    <row r="25" spans="1:30" ht="18.75" customHeight="1" x14ac:dyDescent="0.2">
      <c r="A25" s="54" t="s">
        <v>177</v>
      </c>
      <c r="B25" s="53" t="s">
        <v>21</v>
      </c>
      <c r="C25" s="6"/>
      <c r="D25" s="6"/>
      <c r="E25" s="6"/>
      <c r="F25" s="6" t="s">
        <v>136</v>
      </c>
      <c r="G25" s="6"/>
      <c r="H25" s="6"/>
      <c r="I25" s="6"/>
      <c r="J25" s="15"/>
      <c r="K25" s="28">
        <f>SUM(L25+M25)</f>
        <v>36</v>
      </c>
      <c r="L25" s="28"/>
      <c r="M25" s="28">
        <f t="shared" si="10"/>
        <v>36</v>
      </c>
      <c r="N25" s="5"/>
      <c r="O25" s="28">
        <f t="shared" si="11"/>
        <v>26</v>
      </c>
      <c r="P25" s="19">
        <v>10</v>
      </c>
      <c r="Q25" s="19"/>
      <c r="R25" s="19"/>
      <c r="S25" s="19"/>
      <c r="T25" s="19"/>
      <c r="U25" s="19">
        <v>17</v>
      </c>
      <c r="V25" s="19">
        <v>19</v>
      </c>
      <c r="W25" s="19"/>
      <c r="X25" s="19"/>
      <c r="Y25" s="5"/>
      <c r="Z25" s="5"/>
      <c r="AA25" s="5"/>
      <c r="AB25" s="5"/>
      <c r="AC25" s="12">
        <f t="shared" si="8"/>
        <v>36</v>
      </c>
    </row>
    <row r="26" spans="1:30" ht="16.5" customHeight="1" x14ac:dyDescent="0.2">
      <c r="A26" s="54" t="s">
        <v>178</v>
      </c>
      <c r="B26" s="30" t="s">
        <v>176</v>
      </c>
      <c r="C26" s="59"/>
      <c r="D26" s="6"/>
      <c r="E26" s="6"/>
      <c r="F26" s="6" t="s">
        <v>136</v>
      </c>
      <c r="G26" s="59"/>
      <c r="H26" s="59"/>
      <c r="I26" s="59"/>
      <c r="J26" s="6"/>
      <c r="K26" s="28">
        <f>SUM(L26+M26)</f>
        <v>36</v>
      </c>
      <c r="L26" s="28"/>
      <c r="M26" s="28">
        <f t="shared" si="10"/>
        <v>36</v>
      </c>
      <c r="N26" s="5"/>
      <c r="O26" s="28">
        <f t="shared" si="11"/>
        <v>26</v>
      </c>
      <c r="P26" s="19">
        <v>10</v>
      </c>
      <c r="Q26" s="19"/>
      <c r="R26" s="19"/>
      <c r="S26" s="19">
        <v>1</v>
      </c>
      <c r="T26" s="19"/>
      <c r="U26" s="19"/>
      <c r="V26" s="19"/>
      <c r="W26" s="19">
        <v>17</v>
      </c>
      <c r="X26" s="19">
        <v>19</v>
      </c>
      <c r="Y26" s="5"/>
      <c r="Z26" s="5"/>
      <c r="AA26" s="5"/>
      <c r="AB26" s="5"/>
      <c r="AC26" s="12">
        <f t="shared" si="8"/>
        <v>36</v>
      </c>
    </row>
    <row r="27" spans="1:30" ht="23.25" customHeight="1" x14ac:dyDescent="0.2">
      <c r="A27" s="25" t="s">
        <v>36</v>
      </c>
      <c r="B27" s="32" t="s">
        <v>37</v>
      </c>
      <c r="C27" s="58"/>
      <c r="D27" s="58"/>
      <c r="E27" s="58"/>
      <c r="F27" s="58"/>
      <c r="G27" s="58"/>
      <c r="H27" s="58"/>
      <c r="I27" s="58"/>
      <c r="J27" s="39"/>
      <c r="K27" s="23">
        <f>SUM(K28)</f>
        <v>39</v>
      </c>
      <c r="L27" s="23">
        <f t="shared" ref="L27:AB27" si="12">SUM(L28)</f>
        <v>0</v>
      </c>
      <c r="M27" s="23">
        <f>SUM(M28)</f>
        <v>39</v>
      </c>
      <c r="N27" s="23">
        <f t="shared" si="12"/>
        <v>0</v>
      </c>
      <c r="O27" s="23">
        <f>SUM(O28)</f>
        <v>25</v>
      </c>
      <c r="P27" s="23">
        <f>SUM(P28)</f>
        <v>14</v>
      </c>
      <c r="Q27" s="23">
        <f t="shared" si="12"/>
        <v>0</v>
      </c>
      <c r="R27" s="23">
        <f t="shared" si="12"/>
        <v>0</v>
      </c>
      <c r="S27" s="23">
        <f t="shared" si="12"/>
        <v>0</v>
      </c>
      <c r="T27" s="23">
        <f t="shared" si="12"/>
        <v>0</v>
      </c>
      <c r="U27" s="23">
        <f t="shared" si="12"/>
        <v>0</v>
      </c>
      <c r="V27" s="23">
        <f t="shared" si="12"/>
        <v>0</v>
      </c>
      <c r="W27" s="23">
        <f>SUM(W28)</f>
        <v>19</v>
      </c>
      <c r="X27" s="23">
        <f t="shared" si="12"/>
        <v>20</v>
      </c>
      <c r="Y27" s="23">
        <f t="shared" si="12"/>
        <v>0</v>
      </c>
      <c r="Z27" s="23">
        <f t="shared" si="12"/>
        <v>0</v>
      </c>
      <c r="AA27" s="23">
        <f t="shared" si="12"/>
        <v>0</v>
      </c>
      <c r="AB27" s="23">
        <f t="shared" si="12"/>
        <v>0</v>
      </c>
      <c r="AC27" s="34">
        <f>SUM(U27:X27)</f>
        <v>39</v>
      </c>
    </row>
    <row r="28" spans="1:30" ht="18.75" customHeight="1" x14ac:dyDescent="0.2">
      <c r="A28" s="54" t="s">
        <v>38</v>
      </c>
      <c r="B28" s="53" t="s">
        <v>179</v>
      </c>
      <c r="C28" s="6"/>
      <c r="D28" s="6"/>
      <c r="E28" s="6"/>
      <c r="F28" s="6" t="s">
        <v>136</v>
      </c>
      <c r="G28" s="6"/>
      <c r="H28" s="6"/>
      <c r="I28" s="6"/>
      <c r="J28" s="15"/>
      <c r="K28" s="28">
        <f>SUM(L28+M28)</f>
        <v>39</v>
      </c>
      <c r="L28" s="28"/>
      <c r="M28" s="28">
        <f t="shared" ref="M28" si="13">SUM(U28:AB28)</f>
        <v>39</v>
      </c>
      <c r="N28" s="5"/>
      <c r="O28" s="28">
        <f t="shared" ref="O28" si="14">SUM(M28-P28-Q28-T28)</f>
        <v>25</v>
      </c>
      <c r="P28" s="19">
        <v>14</v>
      </c>
      <c r="Q28" s="19"/>
      <c r="R28" s="19"/>
      <c r="S28" s="19"/>
      <c r="T28" s="19"/>
      <c r="U28" s="19"/>
      <c r="V28" s="19"/>
      <c r="W28" s="19">
        <v>19</v>
      </c>
      <c r="X28" s="19">
        <v>20</v>
      </c>
      <c r="Y28" s="5"/>
      <c r="Z28" s="5"/>
      <c r="AA28" s="5"/>
      <c r="AB28" s="5"/>
      <c r="AC28" s="12">
        <f>SUM(U28:X28)</f>
        <v>39</v>
      </c>
    </row>
    <row r="29" spans="1:30" ht="16.5" customHeight="1" x14ac:dyDescent="0.2">
      <c r="A29" s="54"/>
      <c r="B29" s="53" t="s">
        <v>149</v>
      </c>
      <c r="C29" s="6"/>
      <c r="D29" s="6"/>
      <c r="E29" s="6"/>
      <c r="F29" s="6"/>
      <c r="G29" s="6"/>
      <c r="H29" s="6"/>
      <c r="I29" s="6"/>
      <c r="J29" s="15"/>
      <c r="K29" s="28"/>
      <c r="L29" s="28"/>
      <c r="M29" s="28"/>
      <c r="N29" s="5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5"/>
      <c r="Z29" s="5"/>
      <c r="AA29" s="5"/>
      <c r="AB29" s="5"/>
      <c r="AC29" s="35"/>
    </row>
    <row r="30" spans="1:30" ht="35.25" customHeight="1" x14ac:dyDescent="0.2">
      <c r="A30" s="25" t="s">
        <v>41</v>
      </c>
      <c r="B30" s="32" t="s">
        <v>40</v>
      </c>
      <c r="C30" s="33"/>
      <c r="D30" s="33"/>
      <c r="E30" s="33"/>
      <c r="F30" s="33"/>
      <c r="G30" s="33"/>
      <c r="H30" s="33"/>
      <c r="I30" s="33"/>
      <c r="J30" s="5"/>
      <c r="K30" s="23">
        <f>SUM(K31:K35,K37:K39)</f>
        <v>610</v>
      </c>
      <c r="L30" s="23">
        <f>SUM(L31:L35,L37:L39)</f>
        <v>0</v>
      </c>
      <c r="M30" s="23">
        <f>SUM(M31:M35,M37:M39)</f>
        <v>610</v>
      </c>
      <c r="N30" s="23">
        <f t="shared" ref="N30:AB30" si="15">SUM(N31:N35,N37:N39)</f>
        <v>0</v>
      </c>
      <c r="O30" s="23">
        <f t="shared" si="15"/>
        <v>240</v>
      </c>
      <c r="P30" s="23">
        <f t="shared" si="15"/>
        <v>370</v>
      </c>
      <c r="Q30" s="23">
        <f t="shared" si="15"/>
        <v>0</v>
      </c>
      <c r="R30" s="23">
        <f t="shared" si="15"/>
        <v>0</v>
      </c>
      <c r="S30" s="23">
        <f t="shared" si="15"/>
        <v>28</v>
      </c>
      <c r="T30" s="23">
        <f t="shared" si="15"/>
        <v>0</v>
      </c>
      <c r="U30" s="23">
        <f t="shared" si="15"/>
        <v>0</v>
      </c>
      <c r="V30" s="23">
        <f t="shared" si="15"/>
        <v>0</v>
      </c>
      <c r="W30" s="23">
        <f t="shared" si="15"/>
        <v>19</v>
      </c>
      <c r="X30" s="23">
        <f t="shared" si="15"/>
        <v>21</v>
      </c>
      <c r="Y30" s="23">
        <f t="shared" si="15"/>
        <v>176</v>
      </c>
      <c r="Z30" s="23">
        <f t="shared" si="15"/>
        <v>148</v>
      </c>
      <c r="AA30" s="23">
        <f t="shared" si="15"/>
        <v>246</v>
      </c>
      <c r="AB30" s="23">
        <f t="shared" si="15"/>
        <v>0</v>
      </c>
      <c r="AC30" s="36">
        <f t="shared" ref="AC30:AC39" si="16">SUM(U30:AB30)</f>
        <v>610</v>
      </c>
      <c r="AD30" s="13">
        <f>SUM(AC31:AC35,AC39)</f>
        <v>530</v>
      </c>
    </row>
    <row r="31" spans="1:30" x14ac:dyDescent="0.25">
      <c r="A31" s="43" t="s">
        <v>42</v>
      </c>
      <c r="B31" s="44" t="s">
        <v>43</v>
      </c>
      <c r="C31" s="54"/>
      <c r="D31" s="54"/>
      <c r="E31" s="54"/>
      <c r="F31" s="54"/>
      <c r="G31" s="54"/>
      <c r="H31" s="6"/>
      <c r="I31" s="6" t="s">
        <v>136</v>
      </c>
      <c r="J31" s="14"/>
      <c r="K31" s="28">
        <f>SUM(U31:AB31)</f>
        <v>56</v>
      </c>
      <c r="L31" s="28"/>
      <c r="M31" s="28">
        <f>SUM(T31:AB31)</f>
        <v>56</v>
      </c>
      <c r="N31" s="28"/>
      <c r="O31" s="28">
        <f>SUM(K31-P31-Q31-T31)</f>
        <v>56</v>
      </c>
      <c r="P31" s="6"/>
      <c r="Q31" s="6"/>
      <c r="R31" s="6"/>
      <c r="S31" s="6">
        <v>6</v>
      </c>
      <c r="T31" s="6"/>
      <c r="U31" s="6"/>
      <c r="V31" s="6"/>
      <c r="W31" s="6"/>
      <c r="X31" s="6"/>
      <c r="Y31" s="23"/>
      <c r="Z31" s="6"/>
      <c r="AA31" s="6">
        <v>56</v>
      </c>
      <c r="AB31" s="6"/>
      <c r="AC31" s="12">
        <f t="shared" si="16"/>
        <v>56</v>
      </c>
    </row>
    <row r="32" spans="1:30" x14ac:dyDescent="0.25">
      <c r="A32" s="43" t="s">
        <v>44</v>
      </c>
      <c r="B32" s="44" t="s">
        <v>14</v>
      </c>
      <c r="C32" s="54"/>
      <c r="D32" s="54"/>
      <c r="E32" s="54"/>
      <c r="F32" s="54"/>
      <c r="G32" s="6" t="s">
        <v>136</v>
      </c>
      <c r="H32" s="6"/>
      <c r="I32" s="54"/>
      <c r="J32" s="21"/>
      <c r="K32" s="28">
        <f t="shared" ref="K32:K39" si="17">SUM(U32:AB32)</f>
        <v>48</v>
      </c>
      <c r="L32" s="28"/>
      <c r="M32" s="28">
        <f>SUM(T32:AB32)</f>
        <v>48</v>
      </c>
      <c r="N32" s="28"/>
      <c r="O32" s="28">
        <f t="shared" ref="O32:O35" si="18">SUM(M32-P32-Q32-T32)</f>
        <v>48</v>
      </c>
      <c r="P32" s="6"/>
      <c r="Q32" s="6"/>
      <c r="R32" s="6"/>
      <c r="S32" s="6">
        <v>4</v>
      </c>
      <c r="T32" s="6"/>
      <c r="U32" s="6"/>
      <c r="V32" s="6"/>
      <c r="W32" s="6"/>
      <c r="X32" s="6"/>
      <c r="Y32" s="6">
        <v>48</v>
      </c>
      <c r="Z32" s="6"/>
      <c r="AA32" s="6"/>
      <c r="AB32" s="6"/>
      <c r="AC32" s="12">
        <f t="shared" si="16"/>
        <v>48</v>
      </c>
    </row>
    <row r="33" spans="1:30" x14ac:dyDescent="0.25">
      <c r="A33" s="43" t="s">
        <v>45</v>
      </c>
      <c r="B33" s="44" t="s">
        <v>153</v>
      </c>
      <c r="C33" s="54"/>
      <c r="D33" s="54"/>
      <c r="E33" s="54"/>
      <c r="F33" s="54"/>
      <c r="G33" s="54"/>
      <c r="H33" s="6"/>
      <c r="I33" s="6" t="s">
        <v>136</v>
      </c>
      <c r="J33" s="6"/>
      <c r="K33" s="28">
        <f t="shared" si="17"/>
        <v>54</v>
      </c>
      <c r="L33" s="28"/>
      <c r="M33" s="28">
        <f>SUM(T33:AB33)</f>
        <v>54</v>
      </c>
      <c r="N33" s="5"/>
      <c r="O33" s="28">
        <f t="shared" si="18"/>
        <v>48</v>
      </c>
      <c r="P33" s="6">
        <v>6</v>
      </c>
      <c r="Q33" s="6"/>
      <c r="R33" s="6"/>
      <c r="S33" s="6">
        <v>6</v>
      </c>
      <c r="T33" s="6"/>
      <c r="U33" s="6"/>
      <c r="V33" s="6"/>
      <c r="W33" s="6"/>
      <c r="X33" s="6"/>
      <c r="Y33" s="6"/>
      <c r="Z33" s="6"/>
      <c r="AA33" s="6">
        <v>54</v>
      </c>
      <c r="AB33" s="6"/>
      <c r="AC33" s="12">
        <f t="shared" si="16"/>
        <v>54</v>
      </c>
    </row>
    <row r="34" spans="1:30" ht="31.5" x14ac:dyDescent="0.25">
      <c r="A34" s="65" t="s">
        <v>46</v>
      </c>
      <c r="B34" s="44" t="s">
        <v>154</v>
      </c>
      <c r="C34" s="6"/>
      <c r="D34" s="6"/>
      <c r="E34" s="6"/>
      <c r="F34" s="6"/>
      <c r="G34" s="6" t="s">
        <v>136</v>
      </c>
      <c r="H34" s="6"/>
      <c r="I34" s="6" t="s">
        <v>136</v>
      </c>
      <c r="J34" s="6"/>
      <c r="K34" s="28">
        <f t="shared" si="17"/>
        <v>150</v>
      </c>
      <c r="L34" s="38"/>
      <c r="M34" s="38">
        <f>SUM(T34:AB34)</f>
        <v>150</v>
      </c>
      <c r="N34" s="39"/>
      <c r="O34" s="28">
        <f t="shared" si="18"/>
        <v>0</v>
      </c>
      <c r="P34" s="6">
        <v>150</v>
      </c>
      <c r="Q34" s="6"/>
      <c r="R34" s="6"/>
      <c r="S34" s="6">
        <v>6</v>
      </c>
      <c r="T34" s="6"/>
      <c r="U34" s="6"/>
      <c r="V34" s="6"/>
      <c r="W34" s="6"/>
      <c r="X34" s="6"/>
      <c r="Y34" s="6">
        <v>32</v>
      </c>
      <c r="Z34" s="6">
        <v>42</v>
      </c>
      <c r="AA34" s="6">
        <v>76</v>
      </c>
      <c r="AB34" s="6"/>
      <c r="AC34" s="40">
        <f t="shared" si="16"/>
        <v>150</v>
      </c>
    </row>
    <row r="35" spans="1:30" x14ac:dyDescent="0.25">
      <c r="A35" s="43" t="s">
        <v>49</v>
      </c>
      <c r="B35" s="43" t="s">
        <v>15</v>
      </c>
      <c r="C35" s="31"/>
      <c r="D35" s="31"/>
      <c r="E35" s="31"/>
      <c r="F35" s="54"/>
      <c r="G35" s="31"/>
      <c r="H35" s="6"/>
      <c r="I35" s="31"/>
      <c r="J35" s="6"/>
      <c r="K35" s="28">
        <f t="shared" si="17"/>
        <v>160</v>
      </c>
      <c r="L35" s="28"/>
      <c r="M35" s="28">
        <f>SUM(T35:AB35)</f>
        <v>160</v>
      </c>
      <c r="N35" s="5"/>
      <c r="O35" s="28">
        <f t="shared" si="18"/>
        <v>8</v>
      </c>
      <c r="P35" s="6">
        <v>152</v>
      </c>
      <c r="Q35" s="6"/>
      <c r="R35" s="6"/>
      <c r="S35" s="6">
        <v>6</v>
      </c>
      <c r="T35" s="6"/>
      <c r="U35" s="6"/>
      <c r="V35" s="6"/>
      <c r="W35" s="6">
        <v>19</v>
      </c>
      <c r="X35" s="6">
        <v>21</v>
      </c>
      <c r="Y35" s="6">
        <v>32</v>
      </c>
      <c r="Z35" s="6">
        <v>28</v>
      </c>
      <c r="AA35" s="6">
        <v>60</v>
      </c>
      <c r="AB35" s="6"/>
      <c r="AC35" s="12">
        <f t="shared" si="16"/>
        <v>160</v>
      </c>
    </row>
    <row r="36" spans="1:30" ht="19.5" customHeight="1" x14ac:dyDescent="0.2">
      <c r="A36" s="25"/>
      <c r="B36" s="32" t="s">
        <v>48</v>
      </c>
      <c r="C36" s="33"/>
      <c r="D36" s="33"/>
      <c r="E36" s="33"/>
      <c r="F36" s="33"/>
      <c r="G36" s="33"/>
      <c r="H36" s="33"/>
      <c r="I36" s="33"/>
      <c r="J36" s="5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37">
        <f t="shared" si="16"/>
        <v>0</v>
      </c>
    </row>
    <row r="37" spans="1:30" ht="17.25" customHeight="1" x14ac:dyDescent="0.25">
      <c r="A37" s="43" t="s">
        <v>49</v>
      </c>
      <c r="B37" s="44" t="s">
        <v>167</v>
      </c>
      <c r="C37" s="54"/>
      <c r="D37" s="54"/>
      <c r="E37" s="54"/>
      <c r="F37" s="54"/>
      <c r="G37" s="54"/>
      <c r="H37" s="54"/>
      <c r="I37" s="54"/>
      <c r="J37" s="29"/>
      <c r="K37" s="28">
        <f t="shared" si="17"/>
        <v>44</v>
      </c>
      <c r="L37" s="28"/>
      <c r="M37" s="28">
        <f>SUM(T37:AB37)</f>
        <v>44</v>
      </c>
      <c r="N37" s="28"/>
      <c r="O37" s="28">
        <f t="shared" ref="O37:O39" si="19">SUM(M37-P37-Q37-T37)</f>
        <v>24</v>
      </c>
      <c r="P37" s="19">
        <v>20</v>
      </c>
      <c r="Q37" s="19"/>
      <c r="R37" s="19"/>
      <c r="S37" s="19"/>
      <c r="T37" s="19"/>
      <c r="U37" s="19"/>
      <c r="V37" s="19"/>
      <c r="W37" s="19"/>
      <c r="X37" s="19"/>
      <c r="Y37" s="6">
        <v>16</v>
      </c>
      <c r="Z37" s="6">
        <v>28</v>
      </c>
      <c r="AA37" s="6"/>
      <c r="AB37" s="6"/>
      <c r="AC37" s="12">
        <f t="shared" si="16"/>
        <v>44</v>
      </c>
    </row>
    <row r="38" spans="1:30" ht="18" customHeight="1" x14ac:dyDescent="0.25">
      <c r="A38" s="43" t="s">
        <v>166</v>
      </c>
      <c r="B38" s="44" t="s">
        <v>50</v>
      </c>
      <c r="C38" s="54"/>
      <c r="D38" s="54"/>
      <c r="E38" s="54"/>
      <c r="F38" s="54"/>
      <c r="G38" s="54"/>
      <c r="H38" s="54"/>
      <c r="I38" s="54"/>
      <c r="J38" s="29"/>
      <c r="K38" s="28">
        <f t="shared" si="17"/>
        <v>36</v>
      </c>
      <c r="L38" s="28"/>
      <c r="M38" s="28">
        <f>SUM(T38:AB38)</f>
        <v>36</v>
      </c>
      <c r="N38" s="28"/>
      <c r="O38" s="28">
        <f t="shared" si="19"/>
        <v>24</v>
      </c>
      <c r="P38" s="19">
        <v>12</v>
      </c>
      <c r="Q38" s="19"/>
      <c r="R38" s="19"/>
      <c r="S38" s="19"/>
      <c r="T38" s="19"/>
      <c r="U38" s="19"/>
      <c r="V38" s="19"/>
      <c r="W38" s="19"/>
      <c r="X38" s="19"/>
      <c r="Y38" s="6">
        <v>16</v>
      </c>
      <c r="Z38" s="6">
        <v>20</v>
      </c>
      <c r="AA38" s="6"/>
      <c r="AB38" s="6"/>
      <c r="AC38" s="12">
        <f t="shared" si="16"/>
        <v>36</v>
      </c>
    </row>
    <row r="39" spans="1:30" ht="18" customHeight="1" x14ac:dyDescent="0.25">
      <c r="A39" s="43" t="s">
        <v>168</v>
      </c>
      <c r="B39" s="44" t="s">
        <v>173</v>
      </c>
      <c r="C39" s="54"/>
      <c r="D39" s="54"/>
      <c r="E39" s="54"/>
      <c r="F39" s="54"/>
      <c r="G39" s="54"/>
      <c r="H39" s="54"/>
      <c r="I39" s="54"/>
      <c r="J39" s="29"/>
      <c r="K39" s="28">
        <f t="shared" si="17"/>
        <v>62</v>
      </c>
      <c r="L39" s="28"/>
      <c r="M39" s="28">
        <f>SUM(T39:AB39)</f>
        <v>62</v>
      </c>
      <c r="N39" s="28"/>
      <c r="O39" s="28">
        <f t="shared" si="19"/>
        <v>32</v>
      </c>
      <c r="P39" s="19">
        <v>30</v>
      </c>
      <c r="Q39" s="19"/>
      <c r="R39" s="19"/>
      <c r="S39" s="19"/>
      <c r="T39" s="19"/>
      <c r="U39" s="19"/>
      <c r="V39" s="19"/>
      <c r="W39" s="19"/>
      <c r="X39" s="19"/>
      <c r="Y39" s="6">
        <v>32</v>
      </c>
      <c r="Z39" s="6">
        <v>30</v>
      </c>
      <c r="AA39" s="6"/>
      <c r="AB39" s="6"/>
      <c r="AC39" s="12">
        <f t="shared" si="16"/>
        <v>62</v>
      </c>
    </row>
    <row r="40" spans="1:30" ht="5.25" customHeight="1" x14ac:dyDescent="0.2">
      <c r="A40" s="54"/>
      <c r="B40" s="53"/>
      <c r="C40" s="54"/>
      <c r="D40" s="54"/>
      <c r="E40" s="54"/>
      <c r="F40" s="54"/>
      <c r="G40" s="54"/>
      <c r="H40" s="54"/>
      <c r="I40" s="54"/>
      <c r="J40" s="21"/>
      <c r="K40" s="28"/>
      <c r="L40" s="28"/>
      <c r="M40" s="28"/>
      <c r="N40" s="5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5"/>
      <c r="Z40" s="5"/>
      <c r="AA40" s="5"/>
      <c r="AB40" s="5"/>
      <c r="AC40" s="41"/>
    </row>
    <row r="41" spans="1:30" ht="38.25" customHeight="1" x14ac:dyDescent="0.2">
      <c r="A41" s="25" t="s">
        <v>52</v>
      </c>
      <c r="B41" s="32" t="s">
        <v>51</v>
      </c>
      <c r="C41" s="33"/>
      <c r="D41" s="33"/>
      <c r="E41" s="33"/>
      <c r="F41" s="33"/>
      <c r="G41" s="33"/>
      <c r="H41" s="33"/>
      <c r="I41" s="33"/>
      <c r="J41" s="5"/>
      <c r="K41" s="23">
        <f>SUM(K43:K44)</f>
        <v>144</v>
      </c>
      <c r="L41" s="23">
        <f t="shared" ref="L41:AB41" si="20">SUM(L43:L44)</f>
        <v>2</v>
      </c>
      <c r="M41" s="23">
        <f>SUM(M43:M44)</f>
        <v>142</v>
      </c>
      <c r="N41" s="23">
        <f t="shared" si="20"/>
        <v>0</v>
      </c>
      <c r="O41" s="23">
        <f t="shared" si="20"/>
        <v>84</v>
      </c>
      <c r="P41" s="23">
        <f t="shared" si="20"/>
        <v>58</v>
      </c>
      <c r="Q41" s="23">
        <f t="shared" si="20"/>
        <v>0</v>
      </c>
      <c r="R41" s="23">
        <f t="shared" ref="R41:S41" si="21">SUM(R43:R44)</f>
        <v>0</v>
      </c>
      <c r="S41" s="23">
        <f t="shared" si="21"/>
        <v>0</v>
      </c>
      <c r="T41" s="23">
        <f t="shared" si="20"/>
        <v>0</v>
      </c>
      <c r="U41" s="23">
        <f t="shared" si="20"/>
        <v>0</v>
      </c>
      <c r="V41" s="23">
        <f t="shared" si="20"/>
        <v>0</v>
      </c>
      <c r="W41" s="23">
        <f t="shared" si="20"/>
        <v>0</v>
      </c>
      <c r="X41" s="23">
        <f t="shared" si="20"/>
        <v>0</v>
      </c>
      <c r="Y41" s="23">
        <f t="shared" si="20"/>
        <v>50</v>
      </c>
      <c r="Z41" s="23">
        <f t="shared" si="20"/>
        <v>94</v>
      </c>
      <c r="AA41" s="23">
        <f t="shared" si="20"/>
        <v>0</v>
      </c>
      <c r="AB41" s="23">
        <f t="shared" si="20"/>
        <v>0</v>
      </c>
      <c r="AC41" s="36">
        <f t="shared" ref="AC41:AC44" si="22">SUM(U41:AB41)</f>
        <v>144</v>
      </c>
      <c r="AD41" s="13"/>
    </row>
    <row r="42" spans="1:30" ht="19.5" customHeight="1" x14ac:dyDescent="0.2">
      <c r="A42" s="25"/>
      <c r="B42" s="32" t="s">
        <v>47</v>
      </c>
      <c r="C42" s="33"/>
      <c r="D42" s="33"/>
      <c r="E42" s="33"/>
      <c r="F42" s="33"/>
      <c r="G42" s="33"/>
      <c r="H42" s="33"/>
      <c r="I42" s="33"/>
      <c r="J42" s="5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37">
        <f t="shared" si="22"/>
        <v>0</v>
      </c>
    </row>
    <row r="43" spans="1:30" ht="19.5" x14ac:dyDescent="0.25">
      <c r="A43" s="11" t="s">
        <v>53</v>
      </c>
      <c r="B43" s="44" t="s">
        <v>13</v>
      </c>
      <c r="C43" s="54"/>
      <c r="D43" s="54"/>
      <c r="E43" s="54"/>
      <c r="F43" s="54"/>
      <c r="G43" s="54"/>
      <c r="H43" s="54"/>
      <c r="I43" s="54"/>
      <c r="J43" s="29"/>
      <c r="K43" s="28">
        <f>SUM(U43:AB43)</f>
        <v>94</v>
      </c>
      <c r="L43" s="28">
        <v>2</v>
      </c>
      <c r="M43" s="28">
        <f>SUM(K43,-L43)</f>
        <v>92</v>
      </c>
      <c r="N43" s="28"/>
      <c r="O43" s="28">
        <f t="shared" ref="O43:O44" si="23">SUM(M43-P43-Q43-T43)</f>
        <v>80</v>
      </c>
      <c r="P43" s="6">
        <v>12</v>
      </c>
      <c r="Q43" s="6"/>
      <c r="R43" s="6"/>
      <c r="S43" s="6"/>
      <c r="T43" s="6"/>
      <c r="U43" s="6"/>
      <c r="V43" s="6"/>
      <c r="W43" s="6"/>
      <c r="X43" s="6"/>
      <c r="Y43" s="6">
        <v>50</v>
      </c>
      <c r="Z43" s="6">
        <v>44</v>
      </c>
      <c r="AA43" s="6"/>
      <c r="AB43" s="6"/>
      <c r="AC43" s="12">
        <f t="shared" si="22"/>
        <v>94</v>
      </c>
    </row>
    <row r="44" spans="1:30" x14ac:dyDescent="0.25">
      <c r="A44" s="11" t="s">
        <v>54</v>
      </c>
      <c r="B44" s="44" t="s">
        <v>18</v>
      </c>
      <c r="C44" s="54"/>
      <c r="D44" s="54"/>
      <c r="E44" s="54"/>
      <c r="F44" s="54"/>
      <c r="G44" s="54"/>
      <c r="H44" s="54"/>
      <c r="I44" s="54"/>
      <c r="J44" s="54"/>
      <c r="K44" s="28">
        <f t="shared" ref="K44" si="24">SUM(U44:AB44)</f>
        <v>50</v>
      </c>
      <c r="L44" s="28"/>
      <c r="M44" s="28">
        <f t="shared" ref="M44" si="25">SUM(K44,-L44)</f>
        <v>50</v>
      </c>
      <c r="N44" s="28"/>
      <c r="O44" s="28">
        <f t="shared" si="23"/>
        <v>4</v>
      </c>
      <c r="P44" s="6">
        <v>46</v>
      </c>
      <c r="Q44" s="6"/>
      <c r="R44" s="6"/>
      <c r="S44" s="6"/>
      <c r="T44" s="6"/>
      <c r="U44" s="6"/>
      <c r="V44" s="6"/>
      <c r="W44" s="6"/>
      <c r="X44" s="6"/>
      <c r="Y44" s="6"/>
      <c r="Z44" s="6">
        <v>50</v>
      </c>
      <c r="AA44" s="6"/>
      <c r="AB44" s="6"/>
      <c r="AC44" s="12">
        <f t="shared" si="22"/>
        <v>50</v>
      </c>
    </row>
    <row r="45" spans="1:30" ht="18.75" customHeight="1" x14ac:dyDescent="0.2">
      <c r="A45" s="11" t="s">
        <v>55</v>
      </c>
      <c r="B45" s="32" t="s">
        <v>56</v>
      </c>
      <c r="C45" s="33"/>
      <c r="D45" s="33"/>
      <c r="E45" s="33"/>
      <c r="F45" s="33"/>
      <c r="G45" s="33"/>
      <c r="H45" s="33"/>
      <c r="I45" s="33"/>
      <c r="J45" s="5"/>
      <c r="K45" s="23">
        <f>SUM(K46:K56,K58)</f>
        <v>766</v>
      </c>
      <c r="L45" s="23">
        <f>SUM(L46:L56,L58)</f>
        <v>4</v>
      </c>
      <c r="M45" s="23">
        <f>SUM(M46:M56,M58)</f>
        <v>762</v>
      </c>
      <c r="N45" s="23">
        <f t="shared" ref="N45:AB45" si="26">SUM(N46:N56,N58)</f>
        <v>0</v>
      </c>
      <c r="O45" s="23">
        <f>SUM(O46:O56,O58)</f>
        <v>504</v>
      </c>
      <c r="P45" s="23">
        <f>SUM(P46:P56,P58)</f>
        <v>258</v>
      </c>
      <c r="Q45" s="23">
        <f t="shared" si="26"/>
        <v>0</v>
      </c>
      <c r="R45" s="23">
        <f t="shared" si="26"/>
        <v>0</v>
      </c>
      <c r="S45" s="23">
        <f t="shared" si="26"/>
        <v>16</v>
      </c>
      <c r="T45" s="23">
        <f t="shared" si="26"/>
        <v>6</v>
      </c>
      <c r="U45" s="23">
        <f>SUM(U46:U56,U58)</f>
        <v>165</v>
      </c>
      <c r="V45" s="23">
        <f t="shared" si="26"/>
        <v>239</v>
      </c>
      <c r="W45" s="23">
        <f t="shared" si="26"/>
        <v>34</v>
      </c>
      <c r="X45" s="23">
        <f t="shared" si="26"/>
        <v>60</v>
      </c>
      <c r="Y45" s="23">
        <f t="shared" si="26"/>
        <v>98</v>
      </c>
      <c r="Z45" s="23">
        <f t="shared" si="26"/>
        <v>170</v>
      </c>
      <c r="AA45" s="23">
        <f t="shared" si="26"/>
        <v>0</v>
      </c>
      <c r="AB45" s="23">
        <f t="shared" si="26"/>
        <v>0</v>
      </c>
      <c r="AC45" s="42">
        <f>SUM(U45:AB45)</f>
        <v>766</v>
      </c>
      <c r="AD45" s="13">
        <f>SUM(AC46:AC58)</f>
        <v>766</v>
      </c>
    </row>
    <row r="46" spans="1:30" ht="17.25" customHeight="1" x14ac:dyDescent="0.25">
      <c r="A46" s="43" t="s">
        <v>57</v>
      </c>
      <c r="B46" s="44" t="s">
        <v>58</v>
      </c>
      <c r="C46" s="54"/>
      <c r="D46" s="60" t="s">
        <v>140</v>
      </c>
      <c r="E46" s="54"/>
      <c r="F46" s="54"/>
      <c r="G46" s="54"/>
      <c r="H46" s="54"/>
      <c r="I46" s="54"/>
      <c r="J46" s="60"/>
      <c r="K46" s="28">
        <f t="shared" ref="K46:K56" si="27">SUM(U46:AB46)</f>
        <v>36</v>
      </c>
      <c r="L46" s="28"/>
      <c r="M46" s="28">
        <f>SUM(U46:AB46)</f>
        <v>36</v>
      </c>
      <c r="N46" s="28"/>
      <c r="O46" s="28">
        <f>SUM(M46-P46-Q46)</f>
        <v>30</v>
      </c>
      <c r="P46" s="6">
        <v>6</v>
      </c>
      <c r="Q46" s="6"/>
      <c r="R46" s="6"/>
      <c r="S46" s="6">
        <v>12</v>
      </c>
      <c r="T46" s="6">
        <v>6</v>
      </c>
      <c r="U46" s="6">
        <v>17</v>
      </c>
      <c r="V46" s="6">
        <v>19</v>
      </c>
      <c r="W46" s="6"/>
      <c r="X46" s="6"/>
      <c r="Y46" s="67"/>
      <c r="Z46" s="67"/>
      <c r="AA46" s="6"/>
      <c r="AB46" s="6"/>
      <c r="AC46" s="12">
        <f t="shared" ref="AC46:AC91" si="28">SUM(U46:AB46)</f>
        <v>36</v>
      </c>
    </row>
    <row r="47" spans="1:30" x14ac:dyDescent="0.25">
      <c r="A47" s="43" t="s">
        <v>59</v>
      </c>
      <c r="B47" s="44" t="s">
        <v>60</v>
      </c>
      <c r="C47" s="54"/>
      <c r="D47" s="6" t="s">
        <v>136</v>
      </c>
      <c r="E47" s="54"/>
      <c r="F47" s="54"/>
      <c r="G47" s="54"/>
      <c r="H47" s="54"/>
      <c r="I47" s="54"/>
      <c r="J47" s="21"/>
      <c r="K47" s="28">
        <f t="shared" si="27"/>
        <v>80</v>
      </c>
      <c r="L47" s="28"/>
      <c r="M47" s="28">
        <f t="shared" ref="M47:M56" si="29">SUM(T47:AB47)</f>
        <v>80</v>
      </c>
      <c r="N47" s="28"/>
      <c r="O47" s="28">
        <f>SUM(M47-P47-Q47)</f>
        <v>36</v>
      </c>
      <c r="P47" s="6">
        <v>44</v>
      </c>
      <c r="Q47" s="6"/>
      <c r="R47" s="6"/>
      <c r="S47" s="6"/>
      <c r="T47" s="6"/>
      <c r="U47" s="6">
        <v>34</v>
      </c>
      <c r="V47" s="6">
        <v>46</v>
      </c>
      <c r="W47" s="6"/>
      <c r="X47" s="6"/>
      <c r="Y47" s="67"/>
      <c r="Z47" s="67"/>
      <c r="AA47" s="6"/>
      <c r="AB47" s="6"/>
      <c r="AC47" s="12">
        <f t="shared" si="28"/>
        <v>80</v>
      </c>
    </row>
    <row r="48" spans="1:30" x14ac:dyDescent="0.25">
      <c r="A48" s="43" t="s">
        <v>61</v>
      </c>
      <c r="B48" s="44" t="s">
        <v>62</v>
      </c>
      <c r="C48" s="54"/>
      <c r="D48" s="6" t="s">
        <v>136</v>
      </c>
      <c r="E48" s="54"/>
      <c r="F48" s="54"/>
      <c r="G48" s="54"/>
      <c r="H48" s="54"/>
      <c r="I48" s="54"/>
      <c r="J48" s="19"/>
      <c r="K48" s="28">
        <f t="shared" si="27"/>
        <v>160</v>
      </c>
      <c r="L48" s="28">
        <v>4</v>
      </c>
      <c r="M48" s="28">
        <f>SUM(K48,-L48)</f>
        <v>156</v>
      </c>
      <c r="N48" s="5"/>
      <c r="O48" s="28">
        <f>SUM(M48-P48-Q48)</f>
        <v>116</v>
      </c>
      <c r="P48" s="6">
        <v>40</v>
      </c>
      <c r="Q48" s="6"/>
      <c r="R48" s="6"/>
      <c r="S48" s="6"/>
      <c r="T48" s="6"/>
      <c r="U48" s="6">
        <v>80</v>
      </c>
      <c r="V48" s="6">
        <v>80</v>
      </c>
      <c r="W48" s="6"/>
      <c r="X48" s="6"/>
      <c r="Y48" s="67"/>
      <c r="Z48" s="67"/>
      <c r="AA48" s="6"/>
      <c r="AB48" s="6"/>
      <c r="AC48" s="12">
        <f t="shared" si="28"/>
        <v>160</v>
      </c>
    </row>
    <row r="49" spans="1:30" x14ac:dyDescent="0.25">
      <c r="A49" s="43" t="s">
        <v>63</v>
      </c>
      <c r="B49" s="44" t="s">
        <v>64</v>
      </c>
      <c r="C49" s="54"/>
      <c r="D49" s="54"/>
      <c r="E49" s="54"/>
      <c r="F49" s="6"/>
      <c r="G49" s="54"/>
      <c r="H49" s="54"/>
      <c r="I49" s="54"/>
      <c r="J49" s="19"/>
      <c r="K49" s="28">
        <f t="shared" si="27"/>
        <v>64</v>
      </c>
      <c r="L49" s="28"/>
      <c r="M49" s="28">
        <f t="shared" si="29"/>
        <v>64</v>
      </c>
      <c r="N49" s="5"/>
      <c r="O49" s="28">
        <f t="shared" ref="O49:O56" si="30">SUM(M49-P49-Q49)</f>
        <v>48</v>
      </c>
      <c r="P49" s="6">
        <v>16</v>
      </c>
      <c r="Q49" s="6"/>
      <c r="R49" s="6"/>
      <c r="S49" s="6"/>
      <c r="T49" s="6"/>
      <c r="U49" s="6"/>
      <c r="V49" s="6"/>
      <c r="W49" s="6">
        <v>34</v>
      </c>
      <c r="X49" s="6">
        <v>30</v>
      </c>
      <c r="Y49" s="67"/>
      <c r="Z49" s="67"/>
      <c r="AA49" s="6"/>
      <c r="AB49" s="6"/>
      <c r="AC49" s="12">
        <f t="shared" si="28"/>
        <v>64</v>
      </c>
    </row>
    <row r="50" spans="1:30" ht="31.5" x14ac:dyDescent="0.25">
      <c r="A50" s="43" t="s">
        <v>65</v>
      </c>
      <c r="B50" s="44" t="s">
        <v>160</v>
      </c>
      <c r="C50" s="54"/>
      <c r="D50" s="54"/>
      <c r="E50" s="54"/>
      <c r="F50" s="54"/>
      <c r="G50" s="54"/>
      <c r="H50" s="54"/>
      <c r="I50" s="54"/>
      <c r="J50" s="19"/>
      <c r="K50" s="28">
        <f t="shared" si="27"/>
        <v>36</v>
      </c>
      <c r="L50" s="28"/>
      <c r="M50" s="28">
        <f t="shared" si="29"/>
        <v>36</v>
      </c>
      <c r="N50" s="5"/>
      <c r="O50" s="28">
        <f t="shared" si="30"/>
        <v>6</v>
      </c>
      <c r="P50" s="6">
        <v>30</v>
      </c>
      <c r="Q50" s="6"/>
      <c r="R50" s="6"/>
      <c r="S50" s="6"/>
      <c r="T50" s="6"/>
      <c r="U50" s="6"/>
      <c r="V50" s="6"/>
      <c r="W50" s="6"/>
      <c r="X50" s="6"/>
      <c r="Y50" s="67"/>
      <c r="Z50" s="67">
        <v>36</v>
      </c>
      <c r="AA50" s="6"/>
      <c r="AB50" s="6"/>
      <c r="AC50" s="12">
        <f t="shared" si="28"/>
        <v>36</v>
      </c>
    </row>
    <row r="51" spans="1:30" x14ac:dyDescent="0.25">
      <c r="A51" s="43" t="s">
        <v>70</v>
      </c>
      <c r="B51" s="44" t="s">
        <v>67</v>
      </c>
      <c r="C51" s="54"/>
      <c r="D51" s="54"/>
      <c r="E51" s="54"/>
      <c r="F51" s="54"/>
      <c r="G51" s="54"/>
      <c r="H51" s="54"/>
      <c r="I51" s="54"/>
      <c r="J51" s="19"/>
      <c r="K51" s="28">
        <f t="shared" si="27"/>
        <v>78</v>
      </c>
      <c r="L51" s="28"/>
      <c r="M51" s="28">
        <f t="shared" si="29"/>
        <v>78</v>
      </c>
      <c r="N51" s="5"/>
      <c r="O51" s="28">
        <f t="shared" si="30"/>
        <v>62</v>
      </c>
      <c r="P51" s="6">
        <v>16</v>
      </c>
      <c r="Q51" s="6"/>
      <c r="R51" s="6"/>
      <c r="S51" s="6"/>
      <c r="T51" s="6"/>
      <c r="U51" s="6"/>
      <c r="V51" s="6">
        <v>48</v>
      </c>
      <c r="W51" s="6"/>
      <c r="X51" s="6">
        <v>30</v>
      </c>
      <c r="Y51" s="67"/>
      <c r="Z51" s="67"/>
      <c r="AA51" s="6"/>
      <c r="AB51" s="6"/>
      <c r="AC51" s="12">
        <f t="shared" si="28"/>
        <v>78</v>
      </c>
    </row>
    <row r="52" spans="1:30" ht="31.5" x14ac:dyDescent="0.25">
      <c r="A52" s="43" t="s">
        <v>155</v>
      </c>
      <c r="B52" s="44" t="s">
        <v>159</v>
      </c>
      <c r="C52" s="54"/>
      <c r="D52" s="54"/>
      <c r="E52" s="54"/>
      <c r="F52" s="54"/>
      <c r="G52" s="6"/>
      <c r="H52" s="54"/>
      <c r="I52" s="54"/>
      <c r="J52" s="19"/>
      <c r="K52" s="28">
        <f t="shared" si="27"/>
        <v>48</v>
      </c>
      <c r="L52" s="28"/>
      <c r="M52" s="28">
        <f>SUM(T52:AB52)</f>
        <v>48</v>
      </c>
      <c r="N52" s="5"/>
      <c r="O52" s="28">
        <f t="shared" si="30"/>
        <v>18</v>
      </c>
      <c r="P52" s="6">
        <v>30</v>
      </c>
      <c r="Q52" s="6"/>
      <c r="R52" s="6"/>
      <c r="S52" s="6">
        <v>4</v>
      </c>
      <c r="T52" s="6"/>
      <c r="U52" s="6"/>
      <c r="V52" s="6"/>
      <c r="W52" s="6"/>
      <c r="X52" s="6"/>
      <c r="Y52" s="67">
        <v>48</v>
      </c>
      <c r="Z52" s="67"/>
      <c r="AA52" s="6"/>
      <c r="AB52" s="6"/>
      <c r="AC52" s="12">
        <f t="shared" si="28"/>
        <v>48</v>
      </c>
    </row>
    <row r="53" spans="1:30" ht="31.5" x14ac:dyDescent="0.25">
      <c r="A53" s="43" t="s">
        <v>156</v>
      </c>
      <c r="B53" s="44" t="s">
        <v>174</v>
      </c>
      <c r="C53" s="54"/>
      <c r="D53" s="54"/>
      <c r="E53" s="54"/>
      <c r="F53" s="54"/>
      <c r="G53" s="54"/>
      <c r="H53" s="54"/>
      <c r="I53" s="54"/>
      <c r="J53" s="19"/>
      <c r="K53" s="28">
        <f>SUM(U53:AB53)</f>
        <v>44</v>
      </c>
      <c r="L53" s="28"/>
      <c r="M53" s="28">
        <f>SUM(T53:AB53)</f>
        <v>44</v>
      </c>
      <c r="N53" s="5"/>
      <c r="O53" s="28">
        <f t="shared" si="30"/>
        <v>38</v>
      </c>
      <c r="P53" s="6">
        <v>6</v>
      </c>
      <c r="Q53" s="6"/>
      <c r="R53" s="6"/>
      <c r="S53" s="6"/>
      <c r="T53" s="6"/>
      <c r="U53" s="6"/>
      <c r="V53" s="6"/>
      <c r="W53" s="6"/>
      <c r="X53" s="6"/>
      <c r="Y53" s="67">
        <v>18</v>
      </c>
      <c r="Z53" s="67">
        <v>26</v>
      </c>
      <c r="AA53" s="6"/>
      <c r="AB53" s="6"/>
      <c r="AC53" s="12">
        <f t="shared" si="28"/>
        <v>44</v>
      </c>
    </row>
    <row r="54" spans="1:30" ht="19.5" customHeight="1" x14ac:dyDescent="0.25">
      <c r="A54" s="43" t="s">
        <v>157</v>
      </c>
      <c r="B54" s="45" t="s">
        <v>161</v>
      </c>
      <c r="C54" s="54"/>
      <c r="D54" s="54"/>
      <c r="E54" s="54"/>
      <c r="F54" s="54"/>
      <c r="G54" s="54"/>
      <c r="H54" s="54"/>
      <c r="I54" s="54"/>
      <c r="J54" s="19"/>
      <c r="K54" s="28">
        <f t="shared" si="27"/>
        <v>36</v>
      </c>
      <c r="L54" s="28"/>
      <c r="M54" s="28">
        <f>SUM(T54:AB54)</f>
        <v>36</v>
      </c>
      <c r="N54" s="5"/>
      <c r="O54" s="28">
        <f t="shared" si="30"/>
        <v>30</v>
      </c>
      <c r="P54" s="6">
        <v>6</v>
      </c>
      <c r="Q54" s="6"/>
      <c r="R54" s="6"/>
      <c r="S54" s="6"/>
      <c r="T54" s="6"/>
      <c r="U54" s="6"/>
      <c r="V54" s="6"/>
      <c r="W54" s="6"/>
      <c r="X54" s="6"/>
      <c r="Y54" s="67"/>
      <c r="Z54" s="67">
        <v>36</v>
      </c>
      <c r="AA54" s="6"/>
      <c r="AB54" s="6"/>
      <c r="AC54" s="12">
        <f t="shared" si="28"/>
        <v>36</v>
      </c>
    </row>
    <row r="55" spans="1:30" ht="19.5" customHeight="1" x14ac:dyDescent="0.25">
      <c r="A55" s="43" t="s">
        <v>158</v>
      </c>
      <c r="B55" s="45" t="s">
        <v>162</v>
      </c>
      <c r="C55" s="54"/>
      <c r="D55" s="54"/>
      <c r="E55" s="54"/>
      <c r="F55" s="54"/>
      <c r="G55" s="54"/>
      <c r="H55" s="54"/>
      <c r="I55" s="54"/>
      <c r="J55" s="19"/>
      <c r="K55" s="28">
        <f t="shared" si="27"/>
        <v>36</v>
      </c>
      <c r="L55" s="28"/>
      <c r="M55" s="28">
        <f>SUM(T55:AB55)</f>
        <v>36</v>
      </c>
      <c r="N55" s="5"/>
      <c r="O55" s="28">
        <f t="shared" si="30"/>
        <v>28</v>
      </c>
      <c r="P55" s="6">
        <v>8</v>
      </c>
      <c r="Q55" s="6"/>
      <c r="R55" s="6"/>
      <c r="S55" s="6"/>
      <c r="T55" s="6"/>
      <c r="U55" s="6"/>
      <c r="V55" s="6"/>
      <c r="W55" s="6"/>
      <c r="X55" s="6"/>
      <c r="Y55" s="67"/>
      <c r="Z55" s="67">
        <v>36</v>
      </c>
      <c r="AA55" s="6"/>
      <c r="AB55" s="6"/>
      <c r="AC55" s="12">
        <f t="shared" si="28"/>
        <v>36</v>
      </c>
    </row>
    <row r="56" spans="1:30" ht="15.75" customHeight="1" x14ac:dyDescent="0.25">
      <c r="A56" s="43" t="s">
        <v>71</v>
      </c>
      <c r="B56" s="46" t="s">
        <v>66</v>
      </c>
      <c r="C56" s="54"/>
      <c r="D56" s="54"/>
      <c r="E56" s="54"/>
      <c r="F56" s="54"/>
      <c r="G56" s="54"/>
      <c r="H56" s="54"/>
      <c r="I56" s="47"/>
      <c r="J56" s="19"/>
      <c r="K56" s="28">
        <f t="shared" si="27"/>
        <v>68</v>
      </c>
      <c r="L56" s="28"/>
      <c r="M56" s="28">
        <f t="shared" si="29"/>
        <v>68</v>
      </c>
      <c r="N56" s="5"/>
      <c r="O56" s="28">
        <f t="shared" si="30"/>
        <v>20</v>
      </c>
      <c r="P56" s="6">
        <v>48</v>
      </c>
      <c r="Q56" s="6"/>
      <c r="R56" s="6"/>
      <c r="S56" s="6"/>
      <c r="T56" s="6"/>
      <c r="U56" s="6"/>
      <c r="V56" s="6"/>
      <c r="W56" s="6"/>
      <c r="X56" s="6"/>
      <c r="Y56" s="6">
        <v>32</v>
      </c>
      <c r="Z56" s="6">
        <v>36</v>
      </c>
      <c r="AA56" s="6"/>
      <c r="AB56" s="6"/>
      <c r="AC56" s="12">
        <f t="shared" si="28"/>
        <v>68</v>
      </c>
    </row>
    <row r="57" spans="1:30" ht="19.5" customHeight="1" x14ac:dyDescent="0.2">
      <c r="A57" s="25"/>
      <c r="B57" s="32" t="s">
        <v>48</v>
      </c>
      <c r="C57" s="33"/>
      <c r="D57" s="33"/>
      <c r="E57" s="33"/>
      <c r="F57" s="33"/>
      <c r="G57" s="33"/>
      <c r="H57" s="33"/>
      <c r="I57" s="33"/>
      <c r="J57" s="5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42">
        <f t="shared" si="28"/>
        <v>0</v>
      </c>
    </row>
    <row r="58" spans="1:30" s="3" customFormat="1" ht="18.75" customHeight="1" x14ac:dyDescent="0.2">
      <c r="A58" s="11" t="s">
        <v>72</v>
      </c>
      <c r="B58" s="48" t="s">
        <v>68</v>
      </c>
      <c r="C58" s="54"/>
      <c r="D58" s="54"/>
      <c r="E58" s="54"/>
      <c r="F58" s="54"/>
      <c r="G58" s="54"/>
      <c r="H58" s="54"/>
      <c r="I58" s="54"/>
      <c r="J58" s="21"/>
      <c r="K58" s="28">
        <f>SUM(U58:AB58)</f>
        <v>80</v>
      </c>
      <c r="L58" s="28"/>
      <c r="M58" s="28">
        <f>SUM(K58,-L58)</f>
        <v>80</v>
      </c>
      <c r="N58" s="28"/>
      <c r="O58" s="28">
        <f>SUM(M58-P58-Q58)</f>
        <v>72</v>
      </c>
      <c r="P58" s="6">
        <v>8</v>
      </c>
      <c r="Q58" s="6"/>
      <c r="R58" s="6"/>
      <c r="S58" s="6"/>
      <c r="T58" s="6"/>
      <c r="U58" s="6">
        <v>34</v>
      </c>
      <c r="V58" s="6">
        <v>46</v>
      </c>
      <c r="W58" s="6"/>
      <c r="X58" s="6"/>
      <c r="Y58" s="6"/>
      <c r="Z58" s="6"/>
      <c r="AA58" s="6"/>
      <c r="AB58" s="6"/>
      <c r="AC58" s="12">
        <f t="shared" si="28"/>
        <v>80</v>
      </c>
    </row>
    <row r="59" spans="1:30" ht="18" customHeight="1" x14ac:dyDescent="0.2">
      <c r="A59" s="66" t="s">
        <v>169</v>
      </c>
      <c r="B59" s="32" t="s">
        <v>69</v>
      </c>
      <c r="C59" s="33"/>
      <c r="D59" s="33"/>
      <c r="E59" s="33"/>
      <c r="F59" s="33"/>
      <c r="G59" s="33"/>
      <c r="H59" s="33"/>
      <c r="I59" s="33"/>
      <c r="J59" s="5"/>
      <c r="K59" s="61">
        <f>SUM(K60,K66,K72,K78,K83)</f>
        <v>2404</v>
      </c>
      <c r="L59" s="61">
        <f t="shared" ref="L59" si="31">SUM(L60,L66,L72,L78,L83)</f>
        <v>24</v>
      </c>
      <c r="M59" s="23">
        <f>SUM(M60,M66,M72,M78,M83)</f>
        <v>1444</v>
      </c>
      <c r="N59" s="23">
        <f t="shared" ref="N59:AB59" si="32">SUM(N60,N66,N72,N78,N83)</f>
        <v>0</v>
      </c>
      <c r="O59" s="23">
        <f>SUM(O60,O66,O72,O78,O83)</f>
        <v>1094</v>
      </c>
      <c r="P59" s="23">
        <f t="shared" si="32"/>
        <v>240</v>
      </c>
      <c r="Q59" s="23">
        <f t="shared" si="32"/>
        <v>80</v>
      </c>
      <c r="R59" s="23">
        <f>SUM(R60,R66,R72,R78,R83)</f>
        <v>936</v>
      </c>
      <c r="S59" s="23">
        <f t="shared" si="32"/>
        <v>94</v>
      </c>
      <c r="T59" s="23">
        <f t="shared" si="32"/>
        <v>42</v>
      </c>
      <c r="U59" s="23">
        <f>SUM(U60,U66,U72,U78,U83)</f>
        <v>97</v>
      </c>
      <c r="V59" s="23">
        <f t="shared" si="32"/>
        <v>94</v>
      </c>
      <c r="W59" s="23">
        <f t="shared" si="32"/>
        <v>243</v>
      </c>
      <c r="X59" s="23">
        <f t="shared" si="32"/>
        <v>0</v>
      </c>
      <c r="Y59" s="23">
        <f t="shared" si="32"/>
        <v>252</v>
      </c>
      <c r="Z59" s="23">
        <f t="shared" si="32"/>
        <v>128</v>
      </c>
      <c r="AA59" s="23">
        <f t="shared" si="32"/>
        <v>330</v>
      </c>
      <c r="AB59" s="23">
        <f t="shared" si="32"/>
        <v>324</v>
      </c>
      <c r="AC59" s="36">
        <f>SUM(U59:AB59)</f>
        <v>1468</v>
      </c>
    </row>
    <row r="60" spans="1:30" s="3" customFormat="1" ht="36" customHeight="1" x14ac:dyDescent="0.2">
      <c r="A60" s="11" t="s">
        <v>73</v>
      </c>
      <c r="B60" s="32" t="s">
        <v>74</v>
      </c>
      <c r="C60" s="33"/>
      <c r="D60" s="33"/>
      <c r="E60" s="33"/>
      <c r="F60" s="33"/>
      <c r="G60" s="33"/>
      <c r="H60" s="33"/>
      <c r="I60" s="33"/>
      <c r="J60" s="5"/>
      <c r="K60" s="23">
        <f>SUM(K61:K65)</f>
        <v>823</v>
      </c>
      <c r="L60" s="23">
        <f>SUM(L61:L63)</f>
        <v>8</v>
      </c>
      <c r="M60" s="23">
        <f t="shared" ref="M60:AB60" si="33">SUM(M61:M63)</f>
        <v>563</v>
      </c>
      <c r="N60" s="23">
        <f t="shared" si="33"/>
        <v>0</v>
      </c>
      <c r="O60" s="23">
        <f>SUM(O61:O63)</f>
        <v>443</v>
      </c>
      <c r="P60" s="23">
        <f t="shared" si="33"/>
        <v>78</v>
      </c>
      <c r="Q60" s="23">
        <f t="shared" si="33"/>
        <v>30</v>
      </c>
      <c r="R60" s="23">
        <f>SUM(R61:R65)</f>
        <v>252</v>
      </c>
      <c r="S60" s="23">
        <f>SUM(S61:S65)</f>
        <v>30</v>
      </c>
      <c r="T60" s="23">
        <f t="shared" si="33"/>
        <v>12</v>
      </c>
      <c r="U60" s="23">
        <f>SUM(U61:U63)</f>
        <v>32</v>
      </c>
      <c r="V60" s="23">
        <f t="shared" si="33"/>
        <v>28</v>
      </c>
      <c r="W60" s="23">
        <f t="shared" si="33"/>
        <v>243</v>
      </c>
      <c r="X60" s="23">
        <f t="shared" si="33"/>
        <v>0</v>
      </c>
      <c r="Y60" s="23">
        <f t="shared" si="33"/>
        <v>134</v>
      </c>
      <c r="Z60" s="23">
        <f>SUM(Z61:Z63)</f>
        <v>56</v>
      </c>
      <c r="AA60" s="23">
        <f t="shared" si="33"/>
        <v>48</v>
      </c>
      <c r="AB60" s="23">
        <f t="shared" si="33"/>
        <v>30</v>
      </c>
      <c r="AC60" s="42">
        <f t="shared" si="28"/>
        <v>571</v>
      </c>
      <c r="AD60" s="13">
        <f>SUM(AC61:AC65)</f>
        <v>823</v>
      </c>
    </row>
    <row r="61" spans="1:30" s="3" customFormat="1" ht="18" customHeight="1" x14ac:dyDescent="0.25">
      <c r="A61" s="11" t="s">
        <v>75</v>
      </c>
      <c r="B61" s="44" t="s">
        <v>82</v>
      </c>
      <c r="C61" s="54"/>
      <c r="D61" s="54"/>
      <c r="E61" s="54"/>
      <c r="F61" s="54"/>
      <c r="G61" s="54"/>
      <c r="H61" s="60" t="s">
        <v>140</v>
      </c>
      <c r="I61" s="54"/>
      <c r="J61" s="29"/>
      <c r="K61" s="28">
        <f>SUM(U61:AB61)</f>
        <v>203</v>
      </c>
      <c r="L61" s="28">
        <v>2</v>
      </c>
      <c r="M61" s="38">
        <f>SUM(K61)-L61</f>
        <v>201</v>
      </c>
      <c r="N61" s="38"/>
      <c r="O61" s="38">
        <f t="shared" ref="O61:O63" si="34">SUM(M61-P61-Q61-T61)</f>
        <v>155</v>
      </c>
      <c r="P61" s="6">
        <v>40</v>
      </c>
      <c r="Q61" s="6"/>
      <c r="R61" s="6"/>
      <c r="S61" s="6"/>
      <c r="T61" s="6">
        <v>6</v>
      </c>
      <c r="U61" s="6">
        <v>32</v>
      </c>
      <c r="V61" s="6">
        <v>28</v>
      </c>
      <c r="W61" s="6">
        <v>83</v>
      </c>
      <c r="X61" s="6"/>
      <c r="Y61" s="67">
        <v>32</v>
      </c>
      <c r="Z61" s="67">
        <v>28</v>
      </c>
      <c r="AA61" s="6"/>
      <c r="AB61" s="6"/>
      <c r="AC61" s="12">
        <f t="shared" si="28"/>
        <v>203</v>
      </c>
    </row>
    <row r="62" spans="1:30" s="3" customFormat="1" ht="31.5" x14ac:dyDescent="0.25">
      <c r="A62" s="11" t="s">
        <v>76</v>
      </c>
      <c r="B62" s="44" t="s">
        <v>83</v>
      </c>
      <c r="C62" s="54"/>
      <c r="D62" s="54"/>
      <c r="E62" s="54"/>
      <c r="F62" s="54"/>
      <c r="G62" s="54"/>
      <c r="H62" s="54"/>
      <c r="I62" s="54"/>
      <c r="J62" s="54"/>
      <c r="K62" s="28">
        <f>SUM(U62:AB62)</f>
        <v>210</v>
      </c>
      <c r="L62" s="28">
        <v>4</v>
      </c>
      <c r="M62" s="38">
        <f t="shared" ref="M62:M63" si="35">SUM(K62)-L62</f>
        <v>206</v>
      </c>
      <c r="N62" s="38"/>
      <c r="O62" s="38">
        <f t="shared" si="34"/>
        <v>146</v>
      </c>
      <c r="P62" s="6">
        <v>30</v>
      </c>
      <c r="Q62" s="6">
        <v>30</v>
      </c>
      <c r="R62" s="6"/>
      <c r="S62" s="6">
        <v>6</v>
      </c>
      <c r="T62" s="6"/>
      <c r="U62" s="6"/>
      <c r="V62" s="6"/>
      <c r="W62" s="6">
        <v>72</v>
      </c>
      <c r="X62" s="6"/>
      <c r="Y62" s="67">
        <v>32</v>
      </c>
      <c r="Z62" s="67">
        <v>28</v>
      </c>
      <c r="AA62" s="6">
        <v>48</v>
      </c>
      <c r="AB62" s="6">
        <v>30</v>
      </c>
      <c r="AC62" s="12">
        <f t="shared" si="28"/>
        <v>210</v>
      </c>
    </row>
    <row r="63" spans="1:30" s="3" customFormat="1" ht="49.5" customHeight="1" x14ac:dyDescent="0.25">
      <c r="A63" s="11" t="s">
        <v>77</v>
      </c>
      <c r="B63" s="44" t="s">
        <v>84</v>
      </c>
      <c r="C63" s="54"/>
      <c r="D63" s="54"/>
      <c r="E63" s="54"/>
      <c r="F63" s="54"/>
      <c r="G63" s="54"/>
      <c r="H63" s="60" t="s">
        <v>140</v>
      </c>
      <c r="I63" s="54"/>
      <c r="J63" s="19"/>
      <c r="K63" s="28">
        <f>SUM(U63:AB63)</f>
        <v>158</v>
      </c>
      <c r="L63" s="28">
        <v>2</v>
      </c>
      <c r="M63" s="38">
        <f t="shared" si="35"/>
        <v>156</v>
      </c>
      <c r="N63" s="38"/>
      <c r="O63" s="38">
        <f t="shared" si="34"/>
        <v>142</v>
      </c>
      <c r="P63" s="6">
        <v>8</v>
      </c>
      <c r="Q63" s="6"/>
      <c r="R63" s="6"/>
      <c r="S63" s="6">
        <v>12</v>
      </c>
      <c r="T63" s="6">
        <v>6</v>
      </c>
      <c r="U63" s="6"/>
      <c r="V63" s="6"/>
      <c r="W63" s="6">
        <v>88</v>
      </c>
      <c r="X63" s="6"/>
      <c r="Y63" s="67">
        <v>70</v>
      </c>
      <c r="Z63" s="67"/>
      <c r="AA63" s="6"/>
      <c r="AB63" s="6"/>
      <c r="AC63" s="12">
        <f t="shared" si="28"/>
        <v>158</v>
      </c>
    </row>
    <row r="64" spans="1:30" s="3" customFormat="1" x14ac:dyDescent="0.25">
      <c r="A64" s="43" t="s">
        <v>79</v>
      </c>
      <c r="B64" s="44" t="s">
        <v>85</v>
      </c>
      <c r="C64" s="54"/>
      <c r="D64" s="54"/>
      <c r="E64" s="54"/>
      <c r="F64" s="54"/>
      <c r="G64" s="54"/>
      <c r="H64" s="54"/>
      <c r="I64" s="54"/>
      <c r="J64" s="6"/>
      <c r="K64" s="28">
        <f t="shared" ref="K64:K65" si="36">SUM(U64:AB64)</f>
        <v>72</v>
      </c>
      <c r="L64" s="28"/>
      <c r="M64" s="28"/>
      <c r="N64" s="5"/>
      <c r="O64" s="28"/>
      <c r="P64" s="6"/>
      <c r="Q64" s="6"/>
      <c r="R64" s="6">
        <f>SUM(U64:AB64)</f>
        <v>72</v>
      </c>
      <c r="S64" s="6">
        <v>6</v>
      </c>
      <c r="T64" s="6"/>
      <c r="U64" s="73"/>
      <c r="V64" s="73"/>
      <c r="W64" s="73"/>
      <c r="X64" s="73">
        <v>72</v>
      </c>
      <c r="Y64" s="74"/>
      <c r="Z64" s="74"/>
      <c r="AA64" s="73"/>
      <c r="AB64" s="73"/>
      <c r="AC64" s="12">
        <f t="shared" si="28"/>
        <v>72</v>
      </c>
    </row>
    <row r="65" spans="1:30" s="3" customFormat="1" ht="31.5" x14ac:dyDescent="0.25">
      <c r="A65" s="43" t="s">
        <v>80</v>
      </c>
      <c r="B65" s="49" t="s">
        <v>110</v>
      </c>
      <c r="C65" s="54"/>
      <c r="D65" s="54"/>
      <c r="E65" s="54"/>
      <c r="F65" s="54"/>
      <c r="G65" s="54"/>
      <c r="H65" s="54"/>
      <c r="I65" s="54"/>
      <c r="J65" s="6"/>
      <c r="K65" s="28">
        <f t="shared" si="36"/>
        <v>180</v>
      </c>
      <c r="L65" s="28"/>
      <c r="M65" s="28"/>
      <c r="N65" s="5"/>
      <c r="O65" s="28"/>
      <c r="P65" s="6"/>
      <c r="Q65" s="6"/>
      <c r="R65" s="6">
        <f>SUM(U65:AB65)</f>
        <v>180</v>
      </c>
      <c r="S65" s="6">
        <v>6</v>
      </c>
      <c r="T65" s="6"/>
      <c r="U65" s="73"/>
      <c r="V65" s="73"/>
      <c r="W65" s="73"/>
      <c r="X65" s="73">
        <v>36</v>
      </c>
      <c r="Y65" s="74"/>
      <c r="Z65" s="74">
        <v>144</v>
      </c>
      <c r="AA65" s="73"/>
      <c r="AB65" s="73"/>
      <c r="AC65" s="12">
        <f t="shared" si="28"/>
        <v>180</v>
      </c>
    </row>
    <row r="66" spans="1:30" s="3" customFormat="1" ht="52.5" customHeight="1" x14ac:dyDescent="0.2">
      <c r="A66" s="11" t="s">
        <v>88</v>
      </c>
      <c r="B66" s="32" t="s">
        <v>87</v>
      </c>
      <c r="C66" s="33"/>
      <c r="D66" s="33"/>
      <c r="E66" s="33"/>
      <c r="F66" s="33"/>
      <c r="G66" s="33"/>
      <c r="H66" s="33"/>
      <c r="I66" s="33"/>
      <c r="J66" s="5"/>
      <c r="K66" s="23">
        <f>SUM(K67:K71)</f>
        <v>552</v>
      </c>
      <c r="L66" s="23">
        <f>SUM(L67:L69)</f>
        <v>8</v>
      </c>
      <c r="M66" s="23">
        <f>SUM(M67:M69)</f>
        <v>400</v>
      </c>
      <c r="N66" s="23">
        <f>SUM(N67:N71)</f>
        <v>0</v>
      </c>
      <c r="O66" s="23">
        <f>SUM(O67:O69)</f>
        <v>296</v>
      </c>
      <c r="P66" s="23">
        <f>SUM(P67:P71)</f>
        <v>68</v>
      </c>
      <c r="Q66" s="23">
        <f>SUM(Q67:Q69)</f>
        <v>30</v>
      </c>
      <c r="R66" s="23">
        <f>SUM(R67:R71)</f>
        <v>144</v>
      </c>
      <c r="S66" s="23">
        <f t="shared" ref="R66:T66" si="37">SUM(S67:S71)</f>
        <v>16</v>
      </c>
      <c r="T66" s="23">
        <f t="shared" si="37"/>
        <v>6</v>
      </c>
      <c r="U66" s="23">
        <f>SUM(U67:U69)</f>
        <v>0</v>
      </c>
      <c r="V66" s="23">
        <f t="shared" ref="V66:AB66" si="38">SUM(V67:V69)</f>
        <v>0</v>
      </c>
      <c r="W66" s="23">
        <f t="shared" si="38"/>
        <v>0</v>
      </c>
      <c r="X66" s="23">
        <f t="shared" si="38"/>
        <v>0</v>
      </c>
      <c r="Y66" s="23">
        <f>SUM(Y67:Y69)</f>
        <v>118</v>
      </c>
      <c r="Z66" s="23">
        <f t="shared" si="38"/>
        <v>72</v>
      </c>
      <c r="AA66" s="23">
        <f t="shared" si="38"/>
        <v>96</v>
      </c>
      <c r="AB66" s="23">
        <f t="shared" si="38"/>
        <v>122</v>
      </c>
      <c r="AC66" s="42">
        <f t="shared" si="28"/>
        <v>408</v>
      </c>
      <c r="AD66" s="13">
        <f>SUM(AC67:AC71)</f>
        <v>552</v>
      </c>
    </row>
    <row r="67" spans="1:30" s="3" customFormat="1" ht="31.5" x14ac:dyDescent="0.2">
      <c r="A67" s="11" t="s">
        <v>89</v>
      </c>
      <c r="B67" s="50" t="s">
        <v>94</v>
      </c>
      <c r="C67" s="54"/>
      <c r="D67" s="54"/>
      <c r="E67" s="54"/>
      <c r="F67" s="54"/>
      <c r="G67" s="54"/>
      <c r="H67" s="54"/>
      <c r="I67" s="54"/>
      <c r="J67" s="60" t="s">
        <v>140</v>
      </c>
      <c r="K67" s="28">
        <f>SUM(U67:AB67)</f>
        <v>130</v>
      </c>
      <c r="L67" s="28">
        <v>2</v>
      </c>
      <c r="M67" s="38">
        <f t="shared" ref="M67:M69" si="39">SUM(K67)-L67</f>
        <v>128</v>
      </c>
      <c r="N67" s="38"/>
      <c r="O67" s="38">
        <f t="shared" ref="O67:O69" si="40">SUM(M67-P67-Q67-T67)</f>
        <v>106</v>
      </c>
      <c r="P67" s="6">
        <v>16</v>
      </c>
      <c r="Q67" s="6"/>
      <c r="R67" s="6"/>
      <c r="S67" s="6"/>
      <c r="T67" s="6">
        <v>6</v>
      </c>
      <c r="U67" s="6"/>
      <c r="V67" s="6"/>
      <c r="W67" s="6"/>
      <c r="X67" s="6"/>
      <c r="Y67" s="6"/>
      <c r="Z67" s="6">
        <v>72</v>
      </c>
      <c r="AA67" s="6"/>
      <c r="AB67" s="6">
        <v>58</v>
      </c>
      <c r="AC67" s="12">
        <f t="shared" si="28"/>
        <v>130</v>
      </c>
    </row>
    <row r="68" spans="1:30" s="3" customFormat="1" ht="42.75" customHeight="1" x14ac:dyDescent="0.2">
      <c r="A68" s="11" t="s">
        <v>90</v>
      </c>
      <c r="B68" s="50" t="s">
        <v>95</v>
      </c>
      <c r="C68" s="54"/>
      <c r="D68" s="54"/>
      <c r="E68" s="54"/>
      <c r="F68" s="54"/>
      <c r="G68" s="54"/>
      <c r="H68" s="54"/>
      <c r="I68" s="54"/>
      <c r="J68" s="54"/>
      <c r="K68" s="28">
        <f>SUM(U68:AB68)</f>
        <v>190</v>
      </c>
      <c r="L68" s="28">
        <v>4</v>
      </c>
      <c r="M68" s="38">
        <f t="shared" si="39"/>
        <v>186</v>
      </c>
      <c r="N68" s="38"/>
      <c r="O68" s="38">
        <f t="shared" si="40"/>
        <v>130</v>
      </c>
      <c r="P68" s="6">
        <v>26</v>
      </c>
      <c r="Q68" s="6">
        <v>30</v>
      </c>
      <c r="R68" s="6"/>
      <c r="S68" s="6">
        <v>4</v>
      </c>
      <c r="T68" s="6"/>
      <c r="U68" s="6"/>
      <c r="V68" s="6"/>
      <c r="W68" s="6"/>
      <c r="X68" s="6"/>
      <c r="Y68" s="6">
        <v>118</v>
      </c>
      <c r="Z68" s="6"/>
      <c r="AA68" s="6">
        <v>48</v>
      </c>
      <c r="AB68" s="6">
        <v>24</v>
      </c>
      <c r="AC68" s="12">
        <f t="shared" si="28"/>
        <v>190</v>
      </c>
    </row>
    <row r="69" spans="1:30" s="3" customFormat="1" ht="21" customHeight="1" x14ac:dyDescent="0.2">
      <c r="A69" s="11" t="s">
        <v>91</v>
      </c>
      <c r="B69" s="48" t="s">
        <v>96</v>
      </c>
      <c r="C69" s="54"/>
      <c r="D69" s="54"/>
      <c r="E69" s="54"/>
      <c r="F69" s="54"/>
      <c r="G69" s="54"/>
      <c r="H69" s="54"/>
      <c r="I69" s="54"/>
      <c r="J69" s="54"/>
      <c r="K69" s="28">
        <f>SUM(U69:AB69)</f>
        <v>88</v>
      </c>
      <c r="L69" s="28">
        <v>2</v>
      </c>
      <c r="M69" s="38">
        <f t="shared" si="39"/>
        <v>86</v>
      </c>
      <c r="N69" s="38"/>
      <c r="O69" s="38">
        <f t="shared" si="40"/>
        <v>60</v>
      </c>
      <c r="P69" s="6">
        <v>26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>
        <v>48</v>
      </c>
      <c r="AB69" s="6">
        <v>40</v>
      </c>
      <c r="AC69" s="12">
        <f t="shared" si="28"/>
        <v>88</v>
      </c>
    </row>
    <row r="70" spans="1:30" s="3" customFormat="1" ht="16.5" customHeight="1" x14ac:dyDescent="0.2">
      <c r="A70" s="11" t="s">
        <v>92</v>
      </c>
      <c r="B70" s="50" t="s">
        <v>85</v>
      </c>
      <c r="C70" s="54"/>
      <c r="D70" s="54"/>
      <c r="E70" s="54"/>
      <c r="F70" s="54"/>
      <c r="G70" s="54"/>
      <c r="H70" s="54"/>
      <c r="I70" s="54"/>
      <c r="J70" s="54"/>
      <c r="K70" s="28">
        <f t="shared" ref="K70:K71" si="41">SUM(U70:AB70)</f>
        <v>72</v>
      </c>
      <c r="L70" s="28"/>
      <c r="M70" s="28"/>
      <c r="N70" s="5"/>
      <c r="O70" s="28"/>
      <c r="P70" s="6"/>
      <c r="Q70" s="6"/>
      <c r="R70" s="6">
        <f t="shared" ref="R70:R71" si="42">SUM(U70:AB70)</f>
        <v>72</v>
      </c>
      <c r="S70" s="6">
        <v>6</v>
      </c>
      <c r="T70" s="6"/>
      <c r="U70" s="73"/>
      <c r="V70" s="73"/>
      <c r="W70" s="73"/>
      <c r="X70" s="73"/>
      <c r="Y70" s="73"/>
      <c r="Z70" s="73">
        <v>72</v>
      </c>
      <c r="AA70" s="73"/>
      <c r="AB70" s="73"/>
      <c r="AC70" s="12">
        <f t="shared" si="28"/>
        <v>72</v>
      </c>
    </row>
    <row r="71" spans="1:30" s="3" customFormat="1" ht="30.75" customHeight="1" x14ac:dyDescent="0.2">
      <c r="A71" s="11" t="s">
        <v>93</v>
      </c>
      <c r="B71" s="49" t="s">
        <v>110</v>
      </c>
      <c r="C71" s="54"/>
      <c r="D71" s="54"/>
      <c r="E71" s="54"/>
      <c r="F71" s="54"/>
      <c r="G71" s="54"/>
      <c r="H71" s="54"/>
      <c r="I71" s="54"/>
      <c r="J71" s="54"/>
      <c r="K71" s="28">
        <f t="shared" si="41"/>
        <v>72</v>
      </c>
      <c r="L71" s="28"/>
      <c r="M71" s="28"/>
      <c r="N71" s="5"/>
      <c r="O71" s="28"/>
      <c r="P71" s="6"/>
      <c r="Q71" s="6"/>
      <c r="R71" s="6">
        <f t="shared" si="42"/>
        <v>72</v>
      </c>
      <c r="S71" s="6">
        <v>6</v>
      </c>
      <c r="T71" s="6"/>
      <c r="U71" s="73"/>
      <c r="V71" s="73"/>
      <c r="W71" s="73"/>
      <c r="X71" s="73"/>
      <c r="Y71" s="73"/>
      <c r="Z71" s="73">
        <v>72</v>
      </c>
      <c r="AA71" s="73"/>
      <c r="AB71" s="73"/>
      <c r="AC71" s="12">
        <f t="shared" si="28"/>
        <v>72</v>
      </c>
    </row>
    <row r="72" spans="1:30" s="3" customFormat="1" ht="38.25" customHeight="1" x14ac:dyDescent="0.2">
      <c r="A72" s="11" t="s">
        <v>97</v>
      </c>
      <c r="B72" s="32" t="s">
        <v>102</v>
      </c>
      <c r="C72" s="33"/>
      <c r="D72" s="33"/>
      <c r="E72" s="33"/>
      <c r="F72" s="33"/>
      <c r="G72" s="33"/>
      <c r="H72" s="33"/>
      <c r="I72" s="33"/>
      <c r="J72" s="5"/>
      <c r="K72" s="23">
        <f>SUM(K73:K77)</f>
        <v>288</v>
      </c>
      <c r="L72" s="23">
        <f>SUM(L73:L77)</f>
        <v>4</v>
      </c>
      <c r="M72" s="23">
        <f>SUM(M73:M75)</f>
        <v>176</v>
      </c>
      <c r="N72" s="23">
        <f>SUM(N73:N77)</f>
        <v>0</v>
      </c>
      <c r="O72" s="23">
        <f>SUM(O73:O75)</f>
        <v>138</v>
      </c>
      <c r="P72" s="23">
        <f t="shared" ref="P72:T72" si="43">SUM(P73:P77)</f>
        <v>32</v>
      </c>
      <c r="Q72" s="23">
        <f t="shared" si="43"/>
        <v>0</v>
      </c>
      <c r="R72" s="23">
        <f>SUM(R73:R77)</f>
        <v>108</v>
      </c>
      <c r="S72" s="23">
        <f t="shared" si="43"/>
        <v>18</v>
      </c>
      <c r="T72" s="23">
        <f t="shared" si="43"/>
        <v>6</v>
      </c>
      <c r="U72" s="23">
        <f>SUM(U73:U75)</f>
        <v>0</v>
      </c>
      <c r="V72" s="23">
        <f t="shared" ref="V72:AA72" si="44">SUM(V73:V75)</f>
        <v>0</v>
      </c>
      <c r="W72" s="23">
        <f t="shared" si="44"/>
        <v>0</v>
      </c>
      <c r="X72" s="23">
        <f t="shared" si="44"/>
        <v>0</v>
      </c>
      <c r="Y72" s="23">
        <f t="shared" si="44"/>
        <v>0</v>
      </c>
      <c r="Z72" s="23">
        <f t="shared" si="44"/>
        <v>0</v>
      </c>
      <c r="AA72" s="23">
        <f t="shared" si="44"/>
        <v>106</v>
      </c>
      <c r="AB72" s="23">
        <f>SUM(AB73:AB75)</f>
        <v>74</v>
      </c>
      <c r="AC72" s="42">
        <f t="shared" si="28"/>
        <v>180</v>
      </c>
      <c r="AD72" s="13">
        <f>SUM(AC73:AC77)</f>
        <v>288</v>
      </c>
    </row>
    <row r="73" spans="1:30" s="3" customFormat="1" ht="31.5" x14ac:dyDescent="0.2">
      <c r="A73" s="11" t="s">
        <v>98</v>
      </c>
      <c r="B73" s="50" t="s">
        <v>103</v>
      </c>
      <c r="C73" s="54"/>
      <c r="D73" s="54"/>
      <c r="E73" s="54"/>
      <c r="F73" s="54"/>
      <c r="G73" s="54"/>
      <c r="H73" s="54"/>
      <c r="I73" s="54"/>
      <c r="J73" s="60"/>
      <c r="K73" s="28">
        <f>SUM(U73:AB73)</f>
        <v>60</v>
      </c>
      <c r="L73" s="28">
        <v>2</v>
      </c>
      <c r="M73" s="38">
        <f t="shared" ref="M73:M75" si="45">SUM(K73)-L73</f>
        <v>58</v>
      </c>
      <c r="N73" s="38"/>
      <c r="O73" s="38">
        <f t="shared" ref="O73:O75" si="46">SUM(M73-P73-Q73-T73)</f>
        <v>42</v>
      </c>
      <c r="P73" s="6">
        <v>10</v>
      </c>
      <c r="Q73" s="6"/>
      <c r="R73" s="6"/>
      <c r="S73" s="6">
        <v>6</v>
      </c>
      <c r="T73" s="6">
        <v>6</v>
      </c>
      <c r="U73" s="73"/>
      <c r="V73" s="6"/>
      <c r="W73" s="6"/>
      <c r="X73" s="6"/>
      <c r="Y73" s="6"/>
      <c r="Z73" s="6"/>
      <c r="AA73" s="6">
        <v>32</v>
      </c>
      <c r="AB73" s="6">
        <v>28</v>
      </c>
      <c r="AC73" s="12">
        <f t="shared" si="28"/>
        <v>60</v>
      </c>
    </row>
    <row r="74" spans="1:30" s="3" customFormat="1" ht="24.75" customHeight="1" x14ac:dyDescent="0.2">
      <c r="A74" s="11" t="s">
        <v>99</v>
      </c>
      <c r="B74" s="50" t="s">
        <v>104</v>
      </c>
      <c r="C74" s="54"/>
      <c r="D74" s="54"/>
      <c r="E74" s="54"/>
      <c r="F74" s="54"/>
      <c r="G74" s="54"/>
      <c r="H74" s="54"/>
      <c r="I74" s="54"/>
      <c r="J74" s="54"/>
      <c r="K74" s="28">
        <f>SUM(U74:AB74)</f>
        <v>56</v>
      </c>
      <c r="L74" s="28">
        <v>2</v>
      </c>
      <c r="M74" s="38">
        <f t="shared" si="45"/>
        <v>54</v>
      </c>
      <c r="N74" s="38"/>
      <c r="O74" s="38">
        <f t="shared" si="46"/>
        <v>44</v>
      </c>
      <c r="P74" s="6">
        <v>10</v>
      </c>
      <c r="Q74" s="6"/>
      <c r="R74" s="6"/>
      <c r="S74" s="6"/>
      <c r="T74" s="6"/>
      <c r="U74" s="6"/>
      <c r="V74" s="6"/>
      <c r="W74" s="6"/>
      <c r="X74" s="6"/>
      <c r="Y74" s="6"/>
      <c r="Z74" s="6"/>
      <c r="AA74" s="6">
        <v>32</v>
      </c>
      <c r="AB74" s="6">
        <v>24</v>
      </c>
      <c r="AC74" s="12">
        <f t="shared" si="28"/>
        <v>56</v>
      </c>
    </row>
    <row r="75" spans="1:30" s="3" customFormat="1" ht="24.75" customHeight="1" x14ac:dyDescent="0.2">
      <c r="A75" s="11" t="s">
        <v>163</v>
      </c>
      <c r="B75" s="50" t="s">
        <v>164</v>
      </c>
      <c r="C75" s="54"/>
      <c r="D75" s="54"/>
      <c r="E75" s="54"/>
      <c r="F75" s="54"/>
      <c r="G75" s="54"/>
      <c r="H75" s="54"/>
      <c r="I75" s="54"/>
      <c r="J75" s="54"/>
      <c r="K75" s="28">
        <f>SUM(U75:AB75)</f>
        <v>64</v>
      </c>
      <c r="L75" s="28"/>
      <c r="M75" s="38">
        <f t="shared" si="45"/>
        <v>64</v>
      </c>
      <c r="N75" s="38"/>
      <c r="O75" s="38">
        <f t="shared" si="46"/>
        <v>52</v>
      </c>
      <c r="P75" s="6">
        <v>12</v>
      </c>
      <c r="Q75" s="6"/>
      <c r="R75" s="6"/>
      <c r="S75" s="6"/>
      <c r="T75" s="6"/>
      <c r="U75" s="6"/>
      <c r="V75" s="6"/>
      <c r="W75" s="6"/>
      <c r="X75" s="6"/>
      <c r="Y75" s="6"/>
      <c r="Z75" s="6"/>
      <c r="AA75" s="6">
        <v>42</v>
      </c>
      <c r="AB75" s="6">
        <v>22</v>
      </c>
      <c r="AC75" s="12">
        <f t="shared" si="28"/>
        <v>64</v>
      </c>
    </row>
    <row r="76" spans="1:30" s="3" customFormat="1" ht="16.5" customHeight="1" x14ac:dyDescent="0.2">
      <c r="A76" s="11" t="s">
        <v>100</v>
      </c>
      <c r="B76" s="50" t="s">
        <v>85</v>
      </c>
      <c r="C76" s="54"/>
      <c r="D76" s="54"/>
      <c r="E76" s="54"/>
      <c r="F76" s="54"/>
      <c r="G76" s="54"/>
      <c r="H76" s="54"/>
      <c r="I76" s="54"/>
      <c r="J76" s="19"/>
      <c r="K76" s="28">
        <f t="shared" ref="K76:K77" si="47">SUM(U76:AB76)</f>
        <v>72</v>
      </c>
      <c r="L76" s="28"/>
      <c r="M76" s="28"/>
      <c r="N76" s="5"/>
      <c r="O76" s="28"/>
      <c r="P76" s="6"/>
      <c r="Q76" s="6"/>
      <c r="R76" s="6">
        <f t="shared" ref="R76:R77" si="48">SUM(U76:AB76)</f>
        <v>72</v>
      </c>
      <c r="S76" s="6">
        <v>6</v>
      </c>
      <c r="T76" s="6"/>
      <c r="U76" s="73"/>
      <c r="V76" s="73"/>
      <c r="W76" s="73"/>
      <c r="X76" s="73"/>
      <c r="Y76" s="73"/>
      <c r="Z76" s="73"/>
      <c r="AA76" s="73"/>
      <c r="AB76" s="73">
        <v>72</v>
      </c>
      <c r="AC76" s="12">
        <f t="shared" si="28"/>
        <v>72</v>
      </c>
    </row>
    <row r="77" spans="1:30" s="3" customFormat="1" ht="34.5" customHeight="1" x14ac:dyDescent="0.2">
      <c r="A77" s="11" t="s">
        <v>101</v>
      </c>
      <c r="B77" s="49" t="s">
        <v>110</v>
      </c>
      <c r="C77" s="54"/>
      <c r="D77" s="54"/>
      <c r="E77" s="54"/>
      <c r="F77" s="54"/>
      <c r="G77" s="54"/>
      <c r="H77" s="54"/>
      <c r="I77" s="54"/>
      <c r="J77" s="54"/>
      <c r="K77" s="28">
        <f t="shared" si="47"/>
        <v>36</v>
      </c>
      <c r="L77" s="28"/>
      <c r="M77" s="28"/>
      <c r="N77" s="5"/>
      <c r="O77" s="28"/>
      <c r="P77" s="6"/>
      <c r="Q77" s="6"/>
      <c r="R77" s="6">
        <f t="shared" si="48"/>
        <v>36</v>
      </c>
      <c r="S77" s="6">
        <v>6</v>
      </c>
      <c r="T77" s="6"/>
      <c r="U77" s="73"/>
      <c r="V77" s="73"/>
      <c r="W77" s="73"/>
      <c r="X77" s="73"/>
      <c r="Y77" s="73"/>
      <c r="Z77" s="73"/>
      <c r="AA77" s="73"/>
      <c r="AB77" s="73">
        <v>36</v>
      </c>
      <c r="AC77" s="12">
        <f t="shared" si="28"/>
        <v>36</v>
      </c>
    </row>
    <row r="78" spans="1:30" s="3" customFormat="1" ht="52.5" customHeight="1" x14ac:dyDescent="0.2">
      <c r="A78" s="11" t="s">
        <v>105</v>
      </c>
      <c r="B78" s="32" t="s">
        <v>106</v>
      </c>
      <c r="C78" s="33"/>
      <c r="D78" s="33"/>
      <c r="E78" s="33"/>
      <c r="F78" s="33"/>
      <c r="G78" s="33"/>
      <c r="H78" s="33"/>
      <c r="I78" s="33"/>
      <c r="J78" s="5"/>
      <c r="K78" s="23">
        <f>SUM(K79:K82)</f>
        <v>214</v>
      </c>
      <c r="L78" s="23">
        <f>SUM(L79:L82)</f>
        <v>4</v>
      </c>
      <c r="M78" s="23">
        <f>SUM(M79:M80)</f>
        <v>174</v>
      </c>
      <c r="N78" s="23">
        <f>SUM(N79:N82)</f>
        <v>0</v>
      </c>
      <c r="O78" s="23">
        <f>SUM(O79:O80)</f>
        <v>126</v>
      </c>
      <c r="P78" s="23">
        <f t="shared" ref="P78:T78" si="49">SUM(P79:P82)</f>
        <v>22</v>
      </c>
      <c r="Q78" s="23">
        <f t="shared" si="49"/>
        <v>20</v>
      </c>
      <c r="R78" s="23">
        <f>SUM(R79:R82)</f>
        <v>36</v>
      </c>
      <c r="S78" s="23">
        <f t="shared" si="49"/>
        <v>18</v>
      </c>
      <c r="T78" s="23">
        <f t="shared" si="49"/>
        <v>6</v>
      </c>
      <c r="U78" s="23">
        <f>SUM(U79:U80)</f>
        <v>0</v>
      </c>
      <c r="V78" s="23">
        <f t="shared" ref="V78:AA78" si="50">SUM(V79:V80)</f>
        <v>0</v>
      </c>
      <c r="W78" s="23">
        <f t="shared" si="50"/>
        <v>0</v>
      </c>
      <c r="X78" s="23">
        <f t="shared" si="50"/>
        <v>0</v>
      </c>
      <c r="Y78" s="23">
        <f t="shared" si="50"/>
        <v>0</v>
      </c>
      <c r="Z78" s="23">
        <f t="shared" si="50"/>
        <v>0</v>
      </c>
      <c r="AA78" s="23">
        <f t="shared" si="50"/>
        <v>80</v>
      </c>
      <c r="AB78" s="23">
        <f>SUM(AB79:AB80)</f>
        <v>98</v>
      </c>
      <c r="AC78" s="42">
        <f t="shared" si="28"/>
        <v>178</v>
      </c>
      <c r="AD78" s="13">
        <f>SUM(AC79:AC82)</f>
        <v>214</v>
      </c>
    </row>
    <row r="79" spans="1:30" s="3" customFormat="1" ht="35.25" customHeight="1" x14ac:dyDescent="0.2">
      <c r="A79" s="11" t="s">
        <v>107</v>
      </c>
      <c r="B79" s="50" t="s">
        <v>165</v>
      </c>
      <c r="C79" s="54"/>
      <c r="D79" s="54"/>
      <c r="E79" s="54"/>
      <c r="F79" s="54"/>
      <c r="G79" s="54"/>
      <c r="H79" s="54"/>
      <c r="I79" s="54"/>
      <c r="J79" s="60" t="s">
        <v>140</v>
      </c>
      <c r="K79" s="28">
        <f>SUM(U79:AB79)</f>
        <v>98</v>
      </c>
      <c r="L79" s="38">
        <v>2</v>
      </c>
      <c r="M79" s="38">
        <f t="shared" ref="M79:M80" si="51">SUM(K79)-L79</f>
        <v>96</v>
      </c>
      <c r="N79" s="38"/>
      <c r="O79" s="38">
        <f>SUM(M79-P79-Q79-T79)</f>
        <v>82</v>
      </c>
      <c r="P79" s="6">
        <v>8</v>
      </c>
      <c r="Q79" s="6"/>
      <c r="R79" s="6"/>
      <c r="S79" s="6">
        <v>6</v>
      </c>
      <c r="T79" s="6">
        <v>6</v>
      </c>
      <c r="U79" s="6"/>
      <c r="V79" s="6"/>
      <c r="W79" s="6"/>
      <c r="X79" s="6"/>
      <c r="Y79" s="6"/>
      <c r="Z79" s="6"/>
      <c r="AA79" s="6">
        <v>32</v>
      </c>
      <c r="AB79" s="6">
        <v>66</v>
      </c>
      <c r="AC79" s="12">
        <f t="shared" si="28"/>
        <v>98</v>
      </c>
    </row>
    <row r="80" spans="1:30" ht="15.75" customHeight="1" x14ac:dyDescent="0.2">
      <c r="A80" s="11" t="s">
        <v>108</v>
      </c>
      <c r="B80" s="50" t="s">
        <v>109</v>
      </c>
      <c r="C80" s="54"/>
      <c r="D80" s="54"/>
      <c r="E80" s="54"/>
      <c r="F80" s="54"/>
      <c r="G80" s="54"/>
      <c r="H80" s="54"/>
      <c r="I80" s="54"/>
      <c r="J80" s="54"/>
      <c r="K80" s="28">
        <f>SUM(U80:AB80)</f>
        <v>80</v>
      </c>
      <c r="L80" s="28">
        <v>2</v>
      </c>
      <c r="M80" s="38">
        <f t="shared" si="51"/>
        <v>78</v>
      </c>
      <c r="N80" s="38"/>
      <c r="O80" s="38">
        <f>SUM(M80-P80-Q80)</f>
        <v>44</v>
      </c>
      <c r="P80" s="6">
        <v>14</v>
      </c>
      <c r="Q80" s="6">
        <v>20</v>
      </c>
      <c r="R80" s="6"/>
      <c r="S80" s="6"/>
      <c r="T80" s="6"/>
      <c r="U80" s="6"/>
      <c r="V80" s="6"/>
      <c r="W80" s="6"/>
      <c r="X80" s="6"/>
      <c r="Y80" s="6"/>
      <c r="Z80" s="6"/>
      <c r="AA80" s="6">
        <v>48</v>
      </c>
      <c r="AB80" s="6">
        <v>32</v>
      </c>
      <c r="AC80" s="12">
        <f t="shared" si="28"/>
        <v>80</v>
      </c>
    </row>
    <row r="81" spans="1:30" ht="16.5" customHeight="1" x14ac:dyDescent="0.2">
      <c r="A81" s="11" t="s">
        <v>78</v>
      </c>
      <c r="B81" s="50" t="s">
        <v>85</v>
      </c>
      <c r="C81" s="54"/>
      <c r="D81" s="54"/>
      <c r="E81" s="54"/>
      <c r="F81" s="54"/>
      <c r="G81" s="54"/>
      <c r="H81" s="54"/>
      <c r="I81" s="54"/>
      <c r="J81" s="19"/>
      <c r="K81" s="28">
        <f t="shared" ref="K81:K82" si="52">SUM(U81:AB81)</f>
        <v>0</v>
      </c>
      <c r="L81" s="28"/>
      <c r="M81" s="28"/>
      <c r="N81" s="5"/>
      <c r="O81" s="28"/>
      <c r="P81" s="6"/>
      <c r="Q81" s="6"/>
      <c r="R81" s="6">
        <f t="shared" ref="R81:R82" si="53">SUM(U81:AB81)</f>
        <v>0</v>
      </c>
      <c r="S81" s="6">
        <v>6</v>
      </c>
      <c r="T81" s="6"/>
      <c r="U81" s="73"/>
      <c r="V81" s="73"/>
      <c r="W81" s="73"/>
      <c r="X81" s="73"/>
      <c r="Y81" s="73"/>
      <c r="Z81" s="73"/>
      <c r="AA81" s="73"/>
      <c r="AB81" s="73"/>
      <c r="AC81" s="12">
        <f t="shared" si="28"/>
        <v>0</v>
      </c>
    </row>
    <row r="82" spans="1:30" ht="32.25" customHeight="1" x14ac:dyDescent="0.2">
      <c r="A82" s="11" t="s">
        <v>111</v>
      </c>
      <c r="B82" s="49" t="s">
        <v>110</v>
      </c>
      <c r="C82" s="54"/>
      <c r="D82" s="54"/>
      <c r="E82" s="54"/>
      <c r="F82" s="54"/>
      <c r="G82" s="54"/>
      <c r="H82" s="54"/>
      <c r="I82" s="54"/>
      <c r="J82" s="19"/>
      <c r="K82" s="28">
        <f t="shared" si="52"/>
        <v>36</v>
      </c>
      <c r="L82" s="28"/>
      <c r="M82" s="28"/>
      <c r="N82" s="5"/>
      <c r="O82" s="28"/>
      <c r="P82" s="6"/>
      <c r="Q82" s="6"/>
      <c r="R82" s="6">
        <f t="shared" si="53"/>
        <v>36</v>
      </c>
      <c r="S82" s="6">
        <v>6</v>
      </c>
      <c r="T82" s="6"/>
      <c r="U82" s="73"/>
      <c r="V82" s="73"/>
      <c r="W82" s="73"/>
      <c r="X82" s="73"/>
      <c r="Y82" s="73"/>
      <c r="Z82" s="73"/>
      <c r="AA82" s="73"/>
      <c r="AB82" s="73">
        <v>36</v>
      </c>
      <c r="AC82" s="12">
        <f t="shared" si="28"/>
        <v>36</v>
      </c>
    </row>
    <row r="83" spans="1:30" ht="35.25" customHeight="1" x14ac:dyDescent="0.2">
      <c r="A83" s="11" t="s">
        <v>81</v>
      </c>
      <c r="B83" s="32" t="s">
        <v>150</v>
      </c>
      <c r="C83" s="33"/>
      <c r="D83" s="33"/>
      <c r="E83" s="33"/>
      <c r="F83" s="33"/>
      <c r="G83" s="33"/>
      <c r="H83" s="33"/>
      <c r="I83" s="33"/>
      <c r="J83" s="5"/>
      <c r="K83" s="23">
        <f>SUM(K84:K86)</f>
        <v>527</v>
      </c>
      <c r="L83" s="23">
        <f>SUM(L84:L86)</f>
        <v>0</v>
      </c>
      <c r="M83" s="23">
        <f>SUM(M84:M84)</f>
        <v>131</v>
      </c>
      <c r="N83" s="23">
        <f>SUM(N84:N86)</f>
        <v>0</v>
      </c>
      <c r="O83" s="23">
        <f>SUM(O84:O84)</f>
        <v>91</v>
      </c>
      <c r="P83" s="23">
        <f t="shared" ref="P83:T83" si="54">SUM(P84:P86)</f>
        <v>40</v>
      </c>
      <c r="Q83" s="23">
        <f t="shared" si="54"/>
        <v>0</v>
      </c>
      <c r="R83" s="23">
        <f>SUM(R84:R86)</f>
        <v>396</v>
      </c>
      <c r="S83" s="23">
        <f t="shared" si="54"/>
        <v>12</v>
      </c>
      <c r="T83" s="23">
        <f t="shared" si="54"/>
        <v>12</v>
      </c>
      <c r="U83" s="23">
        <f>SUM(U84)</f>
        <v>65</v>
      </c>
      <c r="V83" s="23">
        <f>SUM(V84)</f>
        <v>66</v>
      </c>
      <c r="W83" s="23">
        <f t="shared" ref="W83:AA83" si="55">SUM(W84)</f>
        <v>0</v>
      </c>
      <c r="X83" s="23">
        <f t="shared" si="55"/>
        <v>0</v>
      </c>
      <c r="Y83" s="23">
        <f t="shared" si="55"/>
        <v>0</v>
      </c>
      <c r="Z83" s="23">
        <f t="shared" si="55"/>
        <v>0</v>
      </c>
      <c r="AA83" s="23">
        <f t="shared" si="55"/>
        <v>0</v>
      </c>
      <c r="AB83" s="23">
        <f>SUM(AB84)</f>
        <v>0</v>
      </c>
      <c r="AC83" s="42">
        <f t="shared" si="28"/>
        <v>131</v>
      </c>
      <c r="AD83" s="13">
        <f>SUM(AC84:AC86)</f>
        <v>527</v>
      </c>
    </row>
    <row r="84" spans="1:30" ht="31.5" x14ac:dyDescent="0.2">
      <c r="A84" s="11" t="s">
        <v>112</v>
      </c>
      <c r="B84" s="50" t="s">
        <v>129</v>
      </c>
      <c r="C84" s="54"/>
      <c r="D84" s="60" t="s">
        <v>140</v>
      </c>
      <c r="E84" s="54"/>
      <c r="F84" s="54"/>
      <c r="G84" s="54"/>
      <c r="H84" s="54"/>
      <c r="I84" s="54"/>
      <c r="J84" s="29"/>
      <c r="K84" s="38">
        <f>SUM(U84:AB84)</f>
        <v>131</v>
      </c>
      <c r="L84" s="38"/>
      <c r="M84" s="38">
        <f>SUM(K84)-L84</f>
        <v>131</v>
      </c>
      <c r="N84" s="38"/>
      <c r="O84" s="38">
        <f>SUM(M84-P84-Q84)</f>
        <v>91</v>
      </c>
      <c r="P84" s="6">
        <v>40</v>
      </c>
      <c r="Q84" s="6"/>
      <c r="R84" s="6"/>
      <c r="S84" s="6">
        <v>12</v>
      </c>
      <c r="T84" s="6">
        <v>6</v>
      </c>
      <c r="U84" s="6">
        <v>65</v>
      </c>
      <c r="V84" s="6">
        <v>66</v>
      </c>
      <c r="W84" s="6"/>
      <c r="X84" s="6"/>
      <c r="Y84" s="6"/>
      <c r="Z84" s="6"/>
      <c r="AA84" s="6"/>
      <c r="AB84" s="6"/>
      <c r="AC84" s="12">
        <f t="shared" si="28"/>
        <v>131</v>
      </c>
    </row>
    <row r="85" spans="1:30" ht="16.5" customHeight="1" x14ac:dyDescent="0.2">
      <c r="A85" s="11" t="s">
        <v>113</v>
      </c>
      <c r="B85" s="50" t="s">
        <v>85</v>
      </c>
      <c r="C85" s="54"/>
      <c r="D85" s="54"/>
      <c r="E85" s="54"/>
      <c r="F85" s="54"/>
      <c r="G85" s="54"/>
      <c r="H85" s="54"/>
      <c r="I85" s="54"/>
      <c r="J85" s="19"/>
      <c r="K85" s="38">
        <f t="shared" ref="K85:K86" si="56">SUM(U85:AB85)</f>
        <v>252</v>
      </c>
      <c r="L85" s="28"/>
      <c r="M85" s="28"/>
      <c r="N85" s="5"/>
      <c r="O85" s="28"/>
      <c r="P85" s="6"/>
      <c r="Q85" s="6"/>
      <c r="R85" s="6">
        <f t="shared" ref="R85:R87" si="57">SUM(U85:AB85)</f>
        <v>252</v>
      </c>
      <c r="S85" s="6"/>
      <c r="T85" s="6">
        <v>3</v>
      </c>
      <c r="U85" s="73"/>
      <c r="V85" s="73">
        <v>108</v>
      </c>
      <c r="W85" s="73"/>
      <c r="X85" s="73">
        <v>144</v>
      </c>
      <c r="Y85" s="73"/>
      <c r="Z85" s="73"/>
      <c r="AA85" s="73"/>
      <c r="AB85" s="73"/>
      <c r="AC85" s="12">
        <f t="shared" si="28"/>
        <v>252</v>
      </c>
    </row>
    <row r="86" spans="1:30" ht="34.5" customHeight="1" x14ac:dyDescent="0.2">
      <c r="A86" s="11" t="s">
        <v>114</v>
      </c>
      <c r="B86" s="49" t="s">
        <v>86</v>
      </c>
      <c r="C86" s="54"/>
      <c r="D86" s="54"/>
      <c r="E86" s="54"/>
      <c r="F86" s="54"/>
      <c r="G86" s="54"/>
      <c r="H86" s="54"/>
      <c r="I86" s="54"/>
      <c r="J86" s="19"/>
      <c r="K86" s="38">
        <f t="shared" si="56"/>
        <v>144</v>
      </c>
      <c r="L86" s="28"/>
      <c r="M86" s="28"/>
      <c r="N86" s="5"/>
      <c r="O86" s="28"/>
      <c r="P86" s="6"/>
      <c r="Q86" s="6"/>
      <c r="R86" s="6">
        <f t="shared" si="57"/>
        <v>144</v>
      </c>
      <c r="S86" s="6"/>
      <c r="T86" s="6">
        <v>3</v>
      </c>
      <c r="U86" s="73"/>
      <c r="V86" s="73"/>
      <c r="W86" s="73"/>
      <c r="X86" s="73">
        <v>144</v>
      </c>
      <c r="Y86" s="73"/>
      <c r="Z86" s="73"/>
      <c r="AA86" s="73"/>
      <c r="AB86" s="73"/>
      <c r="AC86" s="12">
        <f t="shared" si="28"/>
        <v>144</v>
      </c>
    </row>
    <row r="87" spans="1:30" ht="18" customHeight="1" x14ac:dyDescent="0.2">
      <c r="A87" s="11" t="s">
        <v>115</v>
      </c>
      <c r="B87" s="49" t="s">
        <v>170</v>
      </c>
      <c r="C87" s="54"/>
      <c r="D87" s="54"/>
      <c r="E87" s="54"/>
      <c r="F87" s="54"/>
      <c r="G87" s="54"/>
      <c r="H87" s="54"/>
      <c r="I87" s="54"/>
      <c r="J87" s="19"/>
      <c r="K87" s="28">
        <f>SUM(L87+M87)</f>
        <v>144</v>
      </c>
      <c r="L87" s="28"/>
      <c r="M87" s="28">
        <f t="shared" ref="M87:M91" si="58">SUM(T87:AB87)</f>
        <v>144</v>
      </c>
      <c r="N87" s="5"/>
      <c r="O87" s="28"/>
      <c r="P87" s="6"/>
      <c r="Q87" s="6"/>
      <c r="R87" s="6">
        <f t="shared" si="57"/>
        <v>144</v>
      </c>
      <c r="S87" s="6"/>
      <c r="T87" s="6"/>
      <c r="U87" s="6"/>
      <c r="V87" s="6"/>
      <c r="W87" s="6"/>
      <c r="X87" s="6"/>
      <c r="Y87" s="6"/>
      <c r="Z87" s="6"/>
      <c r="AA87" s="6"/>
      <c r="AB87" s="73">
        <v>144</v>
      </c>
      <c r="AC87" s="51">
        <f t="shared" si="28"/>
        <v>144</v>
      </c>
    </row>
    <row r="88" spans="1:30" ht="36" customHeight="1" x14ac:dyDescent="0.2">
      <c r="A88" s="66" t="s">
        <v>127</v>
      </c>
      <c r="B88" s="69" t="s">
        <v>200</v>
      </c>
      <c r="C88" s="47"/>
      <c r="D88" s="47"/>
      <c r="E88" s="47"/>
      <c r="F88" s="47"/>
      <c r="G88" s="47"/>
      <c r="H88" s="47"/>
      <c r="I88" s="47"/>
      <c r="J88" s="6"/>
      <c r="K88" s="68">
        <f>SUM(L88+M88)</f>
        <v>252</v>
      </c>
      <c r="L88" s="68"/>
      <c r="M88" s="68">
        <f t="shared" si="58"/>
        <v>252</v>
      </c>
      <c r="N88" s="70"/>
      <c r="O88" s="68">
        <f t="shared" ref="O88:O91" si="59">SUM(M88-P88-Q88-T88)</f>
        <v>252</v>
      </c>
      <c r="P88" s="15"/>
      <c r="Q88" s="15"/>
      <c r="R88" s="15"/>
      <c r="S88" s="15"/>
      <c r="T88" s="15"/>
      <c r="U88" s="15"/>
      <c r="V88" s="15">
        <v>36</v>
      </c>
      <c r="W88" s="15"/>
      <c r="X88" s="15">
        <v>72</v>
      </c>
      <c r="Y88" s="15">
        <v>36</v>
      </c>
      <c r="Z88" s="15">
        <v>36</v>
      </c>
      <c r="AA88" s="15">
        <v>36</v>
      </c>
      <c r="AB88" s="15">
        <v>36</v>
      </c>
      <c r="AC88" s="93">
        <f>SUM(U88:AB88)</f>
        <v>252</v>
      </c>
    </row>
    <row r="89" spans="1:30" s="3" customFormat="1" ht="33" customHeight="1" x14ac:dyDescent="0.2">
      <c r="A89" s="66" t="s">
        <v>116</v>
      </c>
      <c r="B89" s="69" t="s">
        <v>171</v>
      </c>
      <c r="C89" s="25"/>
      <c r="D89" s="25"/>
      <c r="E89" s="25"/>
      <c r="F89" s="25"/>
      <c r="G89" s="25"/>
      <c r="H89" s="25"/>
      <c r="I89" s="25"/>
      <c r="J89" s="21"/>
      <c r="K89" s="68">
        <f>SUM(L89+M89)</f>
        <v>216</v>
      </c>
      <c r="L89" s="68"/>
      <c r="M89" s="68">
        <f t="shared" si="58"/>
        <v>216</v>
      </c>
      <c r="N89" s="70"/>
      <c r="O89" s="28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>
        <v>216</v>
      </c>
      <c r="AC89" s="52">
        <f>SUM(U89:AB89)</f>
        <v>216</v>
      </c>
    </row>
    <row r="90" spans="1:30" s="3" customFormat="1" ht="33" customHeight="1" x14ac:dyDescent="0.2">
      <c r="A90" s="11" t="s">
        <v>117</v>
      </c>
      <c r="B90" s="49" t="s">
        <v>125</v>
      </c>
      <c r="C90" s="54"/>
      <c r="D90" s="54"/>
      <c r="E90" s="54"/>
      <c r="F90" s="54"/>
      <c r="G90" s="54"/>
      <c r="H90" s="54"/>
      <c r="I90" s="54"/>
      <c r="J90" s="19"/>
      <c r="K90" s="28">
        <f>SUM(L90+M90)</f>
        <v>144</v>
      </c>
      <c r="L90" s="28"/>
      <c r="M90" s="28">
        <f>SUM(T90:AB90)</f>
        <v>144</v>
      </c>
      <c r="N90" s="70"/>
      <c r="O90" s="28"/>
      <c r="P90" s="15"/>
      <c r="Q90" s="94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6">
        <v>144</v>
      </c>
      <c r="AC90" s="12">
        <f>SUM(U90:AB90)</f>
        <v>144</v>
      </c>
    </row>
    <row r="91" spans="1:30" s="3" customFormat="1" ht="32.25" customHeight="1" x14ac:dyDescent="0.2">
      <c r="A91" s="11" t="s">
        <v>118</v>
      </c>
      <c r="B91" s="49" t="s">
        <v>126</v>
      </c>
      <c r="C91" s="54"/>
      <c r="D91" s="54"/>
      <c r="E91" s="54"/>
      <c r="F91" s="54"/>
      <c r="G91" s="54"/>
      <c r="H91" s="54"/>
      <c r="I91" s="54"/>
      <c r="J91" s="19"/>
      <c r="K91" s="28">
        <f>SUM(L91+M91)</f>
        <v>72</v>
      </c>
      <c r="L91" s="28"/>
      <c r="M91" s="28">
        <f t="shared" si="58"/>
        <v>72</v>
      </c>
      <c r="N91" s="5"/>
      <c r="O91" s="28">
        <f t="shared" si="59"/>
        <v>72</v>
      </c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>
        <v>72</v>
      </c>
      <c r="AC91" s="12">
        <f>SUM(U91:AB91)</f>
        <v>72</v>
      </c>
    </row>
    <row r="92" spans="1:30" s="3" customFormat="1" ht="34.5" customHeight="1" x14ac:dyDescent="0.2">
      <c r="A92" s="11"/>
      <c r="B92" s="69" t="s">
        <v>135</v>
      </c>
      <c r="C92" s="54"/>
      <c r="D92" s="54"/>
      <c r="E92" s="54"/>
      <c r="F92" s="54"/>
      <c r="G92" s="54"/>
      <c r="H92" s="54"/>
      <c r="I92" s="54"/>
      <c r="J92" s="19"/>
      <c r="K92" s="68">
        <f>SUM(K89+K88+K59+K45+K41+K30+K9)+K87</f>
        <v>5940</v>
      </c>
      <c r="L92" s="68">
        <f>SUM(L89+L88+L59+L45+L41+L30+L9)</f>
        <v>30</v>
      </c>
      <c r="M92" s="68">
        <f>SUM(M89+M88+M59+M45+M41+M30+M9)</f>
        <v>4830</v>
      </c>
      <c r="N92" s="68">
        <f>SUM(N89+N88+N59+N45+N41+N30+N9)</f>
        <v>0</v>
      </c>
      <c r="O92" s="68">
        <f>SUM(O89+O88+O59+O45+O41+O30+O9)</f>
        <v>3060</v>
      </c>
      <c r="P92" s="68">
        <f>SUM(P89+P88+P59+P45+P41+P30+P9)</f>
        <v>1444</v>
      </c>
      <c r="Q92" s="68">
        <f>SUM(Q89+Q88+Q59+Q45+Q41+Q30+Q9)</f>
        <v>80</v>
      </c>
      <c r="R92" s="68">
        <f>SUM(R89+R87+R59+R45+R41+R30+R9)</f>
        <v>1080</v>
      </c>
      <c r="S92" s="68">
        <f>SUM(S89+S88+S59+S45+S41+S30+S9)</f>
        <v>186</v>
      </c>
      <c r="T92" s="68">
        <f>SUM(T89+T88+T59+T45+T41+T30+T9)</f>
        <v>66</v>
      </c>
      <c r="U92" s="68">
        <f>SUM(U9,U30,U41,U45,U59)</f>
        <v>612</v>
      </c>
      <c r="V92" s="68">
        <f>SUM(V9,V30,V41,V45,V59)</f>
        <v>720</v>
      </c>
      <c r="W92" s="68">
        <f>SUM(W9,W30,W41,W45,W59)</f>
        <v>612</v>
      </c>
      <c r="X92" s="68">
        <f>SUM(X9,X30,X41,X45,X59)</f>
        <v>432</v>
      </c>
      <c r="Y92" s="68">
        <f>SUM(Y9,Y30,Y41,Y45,Y59)</f>
        <v>576</v>
      </c>
      <c r="Z92" s="68">
        <f>SUM(Z9,Z30,Z41,Z45,Z59)</f>
        <v>540</v>
      </c>
      <c r="AA92" s="68">
        <f>SUM(AA9,AA30,AA41,AA45,AA59)</f>
        <v>576</v>
      </c>
      <c r="AB92" s="68">
        <f>SUM(AB9,AB30,AB41,AB45,AB59)</f>
        <v>324</v>
      </c>
      <c r="AC92" s="37">
        <f>SUM(U92:AB92)</f>
        <v>4392</v>
      </c>
      <c r="AD92" s="7"/>
    </row>
    <row r="93" spans="1:30" s="3" customFormat="1" ht="17.25" customHeight="1" x14ac:dyDescent="0.2">
      <c r="A93" s="90" t="s">
        <v>132</v>
      </c>
      <c r="B93" s="90"/>
      <c r="C93" s="90"/>
      <c r="D93" s="90"/>
      <c r="E93" s="90"/>
      <c r="F93" s="90"/>
      <c r="G93" s="90"/>
      <c r="H93" s="90"/>
      <c r="I93" s="90"/>
      <c r="J93" s="90"/>
      <c r="K93" s="91" t="s">
        <v>120</v>
      </c>
      <c r="L93" s="77" t="s">
        <v>193</v>
      </c>
      <c r="M93" s="77"/>
      <c r="N93" s="77"/>
      <c r="O93" s="77"/>
      <c r="P93" s="77"/>
      <c r="Q93" s="77"/>
      <c r="R93" s="77"/>
      <c r="S93" s="77"/>
      <c r="T93" s="77"/>
      <c r="U93" s="12">
        <f>SUM(U11:U18,U20:U26,U28:U29,U31:U39,U43:U44,U46:U58)</f>
        <v>515</v>
      </c>
      <c r="V93" s="12">
        <f>SUM(V11:V18,V20:V26,V28:V29,V31:V39,V43:V44,V46:V58)</f>
        <v>626</v>
      </c>
      <c r="W93" s="12">
        <f>SUM(W11:W18,W20:W26,W28:W29,W31:W39,W43:W44,W46:W58)</f>
        <v>369</v>
      </c>
      <c r="X93" s="12">
        <f>SUM(X11:X18,X20:X26,X28:X29,X31:X39,X43:X44,X46:X58)</f>
        <v>432</v>
      </c>
      <c r="Y93" s="12">
        <f>SUM(Y11:Y18,Y20:Y26,Y28:Y29,Y31:Y39,Y43:Y44,Y46:Y58)</f>
        <v>324</v>
      </c>
      <c r="Z93" s="12">
        <f>SUM(Z11:Z18,Z20:Z26,Z28:Z29,Z31:Z39,Z43:Z44,Z46:Z58)</f>
        <v>412</v>
      </c>
      <c r="AA93" s="12">
        <f>SUM(AA11:AA18,AA20:AA26,AA28:AA29,AA31:AA39,AA43:AA44,AA46:AA58)</f>
        <v>246</v>
      </c>
      <c r="AB93" s="12">
        <f>SUM(AB11:AB18,AB20:AB26,AB28:AB29,AB31:AB39,AB43:AB44,AB46:AB58)</f>
        <v>0</v>
      </c>
      <c r="AC93" s="12">
        <f t="shared" ref="AC92:AC97" si="60">SUM(U93:AB93)</f>
        <v>2924</v>
      </c>
    </row>
    <row r="94" spans="1:30" s="3" customFormat="1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1"/>
      <c r="L94" s="77" t="s">
        <v>194</v>
      </c>
      <c r="M94" s="77"/>
      <c r="N94" s="77"/>
      <c r="O94" s="77"/>
      <c r="P94" s="77"/>
      <c r="Q94" s="77"/>
      <c r="R94" s="77"/>
      <c r="S94" s="77"/>
      <c r="T94" s="77"/>
      <c r="U94" s="16">
        <f>SUM(U61:U63,U67:U69,U73:U75,U79:U80,U84:U84)</f>
        <v>97</v>
      </c>
      <c r="V94" s="16">
        <f>SUM(V61:V63,V67:V69,V73:V75,V79:V80,V84:V84)</f>
        <v>94</v>
      </c>
      <c r="W94" s="16">
        <f>SUM(W61:W63,W67:W69,W73:W75,W79:W80,W84:W84)</f>
        <v>243</v>
      </c>
      <c r="X94" s="16">
        <f>SUM(X61:X63,X67:X69,X73:X75,X79:X80,X84:X84)</f>
        <v>0</v>
      </c>
      <c r="Y94" s="16">
        <f>SUM(Y61:Y63,Y67:Y69,Y73:Y75,Y79:Y80,Y84:Y84)</f>
        <v>252</v>
      </c>
      <c r="Z94" s="16">
        <f>SUM(Z61:Z63,Z67:Z69,Z73:Z75,Z79:Z80,Z84:Z84)</f>
        <v>128</v>
      </c>
      <c r="AA94" s="16">
        <f>SUM(AA61:AA63,AA67:AA69,AA73:AA75,AA79:AA80,AA84:AA84)</f>
        <v>330</v>
      </c>
      <c r="AB94" s="16">
        <f>SUM(AB61:AB63,AB67:AB69,AB73:AB75,AB79:AB80,AB84:AB84)</f>
        <v>324</v>
      </c>
      <c r="AC94" s="9">
        <f t="shared" si="60"/>
        <v>1468</v>
      </c>
      <c r="AD94" s="13">
        <f>SUM(AC93:AC94)</f>
        <v>4392</v>
      </c>
    </row>
    <row r="95" spans="1:30" s="3" customFormat="1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1"/>
      <c r="L95" s="77" t="s">
        <v>121</v>
      </c>
      <c r="M95" s="77"/>
      <c r="N95" s="77"/>
      <c r="O95" s="77"/>
      <c r="P95" s="77"/>
      <c r="Q95" s="77"/>
      <c r="R95" s="77"/>
      <c r="S95" s="77"/>
      <c r="T95" s="77"/>
      <c r="U95" s="75">
        <f>SUM(U64,U70,U76,U81,U85)</f>
        <v>0</v>
      </c>
      <c r="V95" s="75">
        <f>SUM(V64,V70,V76,V81,V85)</f>
        <v>108</v>
      </c>
      <c r="W95" s="75">
        <f>SUM(W64,W70,W76,W81,W85)</f>
        <v>0</v>
      </c>
      <c r="X95" s="75">
        <f>SUM(X64,X70,X76,X81,X85)</f>
        <v>216</v>
      </c>
      <c r="Y95" s="75">
        <f>SUM(Y64,Y70,Y76,Y81,Y85)</f>
        <v>0</v>
      </c>
      <c r="Z95" s="75">
        <f>SUM(Z64,Z70,Z76,Z81,Z85)</f>
        <v>72</v>
      </c>
      <c r="AA95" s="75">
        <f>SUM(AA64,AA70,AA76,AA81,AA85)</f>
        <v>0</v>
      </c>
      <c r="AB95" s="75">
        <f>SUM(AB64,AB70,AB76,AB81,AB85)</f>
        <v>72</v>
      </c>
      <c r="AC95" s="9">
        <f t="shared" si="60"/>
        <v>468</v>
      </c>
    </row>
    <row r="96" spans="1:30" s="3" customFormat="1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1"/>
      <c r="L96" s="77" t="s">
        <v>122</v>
      </c>
      <c r="M96" s="77"/>
      <c r="N96" s="77"/>
      <c r="O96" s="77"/>
      <c r="P96" s="77"/>
      <c r="Q96" s="77"/>
      <c r="R96" s="77"/>
      <c r="S96" s="77"/>
      <c r="T96" s="77"/>
      <c r="U96" s="75">
        <f>SUM(U65,U71,U77,U82,U86)</f>
        <v>0</v>
      </c>
      <c r="V96" s="75">
        <f>SUM(V65,V71,V77,V82,V86)</f>
        <v>0</v>
      </c>
      <c r="W96" s="75">
        <f>SUM(W65,W71,W77,W82,W86)</f>
        <v>0</v>
      </c>
      <c r="X96" s="75">
        <f>SUM(X65,X71,X77,X82,X86)</f>
        <v>180</v>
      </c>
      <c r="Y96" s="75">
        <f>SUM(Y65,Y71,Y77,Y82,Y86)</f>
        <v>0</v>
      </c>
      <c r="Z96" s="75">
        <f>SUM(Z65,Z71,Z77,Z82,Z86)</f>
        <v>216</v>
      </c>
      <c r="AA96" s="75">
        <f>SUM(AA65,AA71,AA77,AA82,AA86)</f>
        <v>0</v>
      </c>
      <c r="AB96" s="75">
        <f>SUM(AB65,AB71,AB77,AB82,AB86)</f>
        <v>72</v>
      </c>
      <c r="AC96" s="9">
        <f t="shared" si="60"/>
        <v>468</v>
      </c>
    </row>
    <row r="97" spans="1:30" s="3" customFormat="1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1"/>
      <c r="L97" s="77" t="s">
        <v>195</v>
      </c>
      <c r="M97" s="77"/>
      <c r="N97" s="77"/>
      <c r="O97" s="77"/>
      <c r="P97" s="77"/>
      <c r="Q97" s="77"/>
      <c r="R97" s="77"/>
      <c r="S97" s="77"/>
      <c r="T97" s="77"/>
      <c r="U97" s="75">
        <f>SUM(U87)</f>
        <v>0</v>
      </c>
      <c r="V97" s="75">
        <f>SUM(V87)</f>
        <v>0</v>
      </c>
      <c r="W97" s="75">
        <f>SUM(W87)</f>
        <v>0</v>
      </c>
      <c r="X97" s="75">
        <f>SUM(X87)</f>
        <v>0</v>
      </c>
      <c r="Y97" s="75">
        <f>SUM(Y87)</f>
        <v>0</v>
      </c>
      <c r="Z97" s="75">
        <f>SUM(Z87)</f>
        <v>0</v>
      </c>
      <c r="AA97" s="75">
        <f>SUM(AA87)</f>
        <v>0</v>
      </c>
      <c r="AB97" s="75">
        <f>SUM(AB87)</f>
        <v>144</v>
      </c>
      <c r="AC97" s="9">
        <f t="shared" si="60"/>
        <v>144</v>
      </c>
      <c r="AD97" s="13">
        <f>SUM(U95:AB97)</f>
        <v>1080</v>
      </c>
    </row>
    <row r="98" spans="1:30" s="3" customFormat="1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1"/>
      <c r="L98" s="77" t="s">
        <v>183</v>
      </c>
      <c r="M98" s="77"/>
      <c r="N98" s="77"/>
      <c r="O98" s="77"/>
      <c r="P98" s="77"/>
      <c r="Q98" s="77"/>
      <c r="R98" s="77"/>
      <c r="S98" s="77"/>
      <c r="T98" s="77"/>
      <c r="U98" s="16"/>
      <c r="V98" s="16">
        <v>24</v>
      </c>
      <c r="W98" s="16"/>
      <c r="X98" s="16">
        <v>48</v>
      </c>
      <c r="Y98" s="16">
        <v>30</v>
      </c>
      <c r="Z98" s="16">
        <v>24</v>
      </c>
      <c r="AA98" s="16">
        <v>36</v>
      </c>
      <c r="AB98" s="16">
        <v>24</v>
      </c>
      <c r="AC98" s="95">
        <f>SUM(T98:AB98)</f>
        <v>186</v>
      </c>
    </row>
    <row r="99" spans="1:30" s="3" customFormat="1" ht="15.75" customHeight="1" x14ac:dyDescent="0.25">
      <c r="A99" s="96" t="s">
        <v>133</v>
      </c>
      <c r="B99" s="97"/>
      <c r="C99" s="97"/>
      <c r="D99" s="97"/>
      <c r="E99" s="97"/>
      <c r="F99" s="97"/>
      <c r="G99" s="97"/>
      <c r="H99" s="97"/>
      <c r="I99" s="97"/>
      <c r="J99" s="98"/>
      <c r="K99" s="91"/>
      <c r="L99" s="77" t="s">
        <v>196</v>
      </c>
      <c r="M99" s="77"/>
      <c r="N99" s="77"/>
      <c r="O99" s="77"/>
      <c r="P99" s="77"/>
      <c r="Q99" s="77"/>
      <c r="R99" s="77"/>
      <c r="S99" s="77"/>
      <c r="T99" s="77"/>
      <c r="U99" s="72"/>
      <c r="V99" s="72"/>
      <c r="W99" s="72"/>
      <c r="X99" s="72"/>
      <c r="Y99" s="72"/>
      <c r="Z99" s="72"/>
      <c r="AA99" s="8"/>
      <c r="AB99" s="8"/>
      <c r="AC99" s="14">
        <f t="shared" ref="AC99:AC105" si="61">SUM(T99:AB99)</f>
        <v>0</v>
      </c>
    </row>
    <row r="100" spans="1:30" s="3" customFormat="1" ht="15.75" customHeight="1" x14ac:dyDescent="0.25">
      <c r="A100" s="99"/>
      <c r="B100" s="100"/>
      <c r="C100" s="100"/>
      <c r="D100" s="100"/>
      <c r="E100" s="100"/>
      <c r="F100" s="100"/>
      <c r="G100" s="100"/>
      <c r="H100" s="100"/>
      <c r="I100" s="100"/>
      <c r="J100" s="101"/>
      <c r="K100" s="91"/>
      <c r="L100" s="77" t="s">
        <v>119</v>
      </c>
      <c r="M100" s="77"/>
      <c r="N100" s="77"/>
      <c r="O100" s="77"/>
      <c r="P100" s="77"/>
      <c r="Q100" s="77"/>
      <c r="R100" s="77"/>
      <c r="S100" s="77"/>
      <c r="T100" s="77"/>
      <c r="U100" s="72"/>
      <c r="V100" s="72">
        <v>12</v>
      </c>
      <c r="W100" s="72"/>
      <c r="X100" s="72">
        <v>24</v>
      </c>
      <c r="Y100" s="72">
        <v>6</v>
      </c>
      <c r="Z100" s="72">
        <v>12</v>
      </c>
      <c r="AA100" s="8"/>
      <c r="AB100" s="8">
        <v>12</v>
      </c>
      <c r="AC100" s="95">
        <f>SUM(T100:AB100)</f>
        <v>66</v>
      </c>
    </row>
    <row r="101" spans="1:30" s="3" customFormat="1" ht="15.75" customHeight="1" x14ac:dyDescent="0.25">
      <c r="A101" s="99"/>
      <c r="B101" s="100"/>
      <c r="C101" s="100"/>
      <c r="D101" s="100"/>
      <c r="E101" s="100"/>
      <c r="F101" s="100"/>
      <c r="G101" s="100"/>
      <c r="H101" s="100"/>
      <c r="I101" s="100"/>
      <c r="J101" s="101"/>
      <c r="K101" s="91"/>
      <c r="L101" s="77" t="s">
        <v>197</v>
      </c>
      <c r="M101" s="77"/>
      <c r="N101" s="77"/>
      <c r="O101" s="77"/>
      <c r="P101" s="77"/>
      <c r="Q101" s="77"/>
      <c r="R101" s="77"/>
      <c r="S101" s="77"/>
      <c r="T101" s="77"/>
      <c r="U101" s="72">
        <v>2</v>
      </c>
      <c r="V101" s="72">
        <v>2</v>
      </c>
      <c r="W101" s="72"/>
      <c r="X101" s="72"/>
      <c r="Y101" s="72">
        <v>7</v>
      </c>
      <c r="Z101" s="72">
        <v>4</v>
      </c>
      <c r="AA101" s="8">
        <v>7</v>
      </c>
      <c r="AB101" s="8">
        <v>8</v>
      </c>
      <c r="AC101" s="14">
        <f t="shared" si="61"/>
        <v>30</v>
      </c>
    </row>
    <row r="102" spans="1:30" s="3" customFormat="1" ht="16.5" customHeight="1" x14ac:dyDescent="0.2">
      <c r="A102" s="99"/>
      <c r="B102" s="100"/>
      <c r="C102" s="100"/>
      <c r="D102" s="100"/>
      <c r="E102" s="100"/>
      <c r="F102" s="100"/>
      <c r="G102" s="100"/>
      <c r="H102" s="100"/>
      <c r="I102" s="100"/>
      <c r="J102" s="101"/>
      <c r="K102" s="91"/>
      <c r="L102" s="78" t="s">
        <v>198</v>
      </c>
      <c r="M102" s="78"/>
      <c r="N102" s="78"/>
      <c r="O102" s="78"/>
      <c r="P102" s="78"/>
      <c r="Q102" s="78"/>
      <c r="R102" s="78"/>
      <c r="S102" s="78"/>
      <c r="T102" s="78"/>
      <c r="U102" s="76">
        <f>SUM(U93:U101)</f>
        <v>614</v>
      </c>
      <c r="V102" s="76">
        <f t="shared" ref="V102:AB102" si="62">SUM(V93:V101)</f>
        <v>866</v>
      </c>
      <c r="W102" s="76">
        <f t="shared" si="62"/>
        <v>612</v>
      </c>
      <c r="X102" s="76">
        <f t="shared" si="62"/>
        <v>900</v>
      </c>
      <c r="Y102" s="76">
        <f t="shared" si="62"/>
        <v>619</v>
      </c>
      <c r="Z102" s="76">
        <f t="shared" si="62"/>
        <v>868</v>
      </c>
      <c r="AA102" s="76">
        <f t="shared" si="62"/>
        <v>619</v>
      </c>
      <c r="AB102" s="76">
        <f t="shared" si="62"/>
        <v>656</v>
      </c>
      <c r="AC102" s="14">
        <f>SUM(T102:AB102)</f>
        <v>5754</v>
      </c>
    </row>
    <row r="103" spans="1:30" s="3" customFormat="1" ht="16.5" customHeight="1" x14ac:dyDescent="0.2">
      <c r="A103" s="99"/>
      <c r="B103" s="100"/>
      <c r="C103" s="100"/>
      <c r="D103" s="100"/>
      <c r="E103" s="100"/>
      <c r="F103" s="100"/>
      <c r="G103" s="100"/>
      <c r="H103" s="100"/>
      <c r="I103" s="100"/>
      <c r="J103" s="101"/>
      <c r="K103" s="91"/>
      <c r="L103" s="77" t="s">
        <v>199</v>
      </c>
      <c r="M103" s="77"/>
      <c r="N103" s="77"/>
      <c r="O103" s="77"/>
      <c r="P103" s="77"/>
      <c r="Q103" s="77"/>
      <c r="R103" s="77"/>
      <c r="S103" s="77"/>
      <c r="T103" s="77"/>
      <c r="U103" s="14"/>
      <c r="V103" s="14">
        <v>2</v>
      </c>
      <c r="W103" s="14"/>
      <c r="X103" s="14">
        <v>4</v>
      </c>
      <c r="Y103" s="14">
        <v>2</v>
      </c>
      <c r="Z103" s="14">
        <v>8</v>
      </c>
      <c r="AA103" s="14"/>
      <c r="AB103" s="14"/>
      <c r="AC103" s="14">
        <f t="shared" ref="AC103" si="63">SUM(T103:AB103)</f>
        <v>16</v>
      </c>
    </row>
    <row r="104" spans="1:30" s="3" customFormat="1" ht="16.5" customHeight="1" x14ac:dyDescent="0.2">
      <c r="A104" s="99"/>
      <c r="B104" s="100"/>
      <c r="C104" s="100"/>
      <c r="D104" s="100"/>
      <c r="E104" s="100"/>
      <c r="F104" s="100"/>
      <c r="G104" s="100"/>
      <c r="H104" s="100"/>
      <c r="I104" s="100"/>
      <c r="J104" s="101"/>
      <c r="K104" s="91"/>
      <c r="L104" s="77" t="s">
        <v>123</v>
      </c>
      <c r="M104" s="77"/>
      <c r="N104" s="77"/>
      <c r="O104" s="77"/>
      <c r="P104" s="77"/>
      <c r="Q104" s="77"/>
      <c r="R104" s="77"/>
      <c r="S104" s="77"/>
      <c r="T104" s="77"/>
      <c r="U104" s="8"/>
      <c r="V104" s="8">
        <v>3</v>
      </c>
      <c r="W104" s="8"/>
      <c r="X104" s="8">
        <v>9</v>
      </c>
      <c r="Y104" s="8">
        <v>1</v>
      </c>
      <c r="Z104" s="8">
        <v>2</v>
      </c>
      <c r="AA104" s="8"/>
      <c r="AB104" s="8">
        <v>2</v>
      </c>
      <c r="AC104" s="14">
        <f t="shared" si="61"/>
        <v>17</v>
      </c>
    </row>
    <row r="105" spans="1:30" s="3" customFormat="1" ht="15" customHeight="1" x14ac:dyDescent="0.2">
      <c r="A105" s="102"/>
      <c r="B105" s="103"/>
      <c r="C105" s="103"/>
      <c r="D105" s="103"/>
      <c r="E105" s="103"/>
      <c r="F105" s="103"/>
      <c r="G105" s="103"/>
      <c r="H105" s="103"/>
      <c r="I105" s="103"/>
      <c r="J105" s="104"/>
      <c r="K105" s="91"/>
      <c r="L105" s="77" t="s">
        <v>124</v>
      </c>
      <c r="M105" s="77"/>
      <c r="N105" s="77"/>
      <c r="O105" s="77"/>
      <c r="P105" s="77"/>
      <c r="Q105" s="77"/>
      <c r="R105" s="77"/>
      <c r="S105" s="77"/>
      <c r="T105" s="77"/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/>
      <c r="AC105" s="14">
        <f t="shared" si="61"/>
        <v>7</v>
      </c>
    </row>
    <row r="106" spans="1:30" s="3" customFormat="1" ht="15" x14ac:dyDescent="0.2">
      <c r="U106" s="3">
        <f>SUM(U11:U18,U20:U26,U28,U31:U39,U43:U44,U46:U58,U61:U65,U67:U71,U73:U77,U79:U82,U84:U87,U88,U91:U91)</f>
        <v>612</v>
      </c>
      <c r="V106" s="3">
        <f>SUM(V11:V18,V20:V26,V28,V31:V39,V43:V44,V46:V58,V61:V65,V67:V71,V73:V77,V79:V82,V84:V87,V88,V91:V91)</f>
        <v>864</v>
      </c>
      <c r="W106" s="3">
        <f>SUM(W11:W18,W20:W26,W28,W31:W39,W43:W44,W46:W58,W61:W65,W67:W71,W73:W77,W79:W82,W84:W87,W88,W91:W91)</f>
        <v>612</v>
      </c>
      <c r="X106" s="3">
        <f>SUM(X11:X18,X20:X26,X28,X31:X39,X43:X44,X46:X58,X61:X65,X67:X71,X73:X77,X79:X82,X84:X87,X88,X91:X91)</f>
        <v>900</v>
      </c>
      <c r="Y106" s="13">
        <f>SUM(Y11:Y18,Y20:Y26,Y28,Y31:Y39,Y43:Y44,Y46:Y58,Y61:Y65,Y67:Y71,Y73:Y77,Y79:Y82,Y84:Y87,Y88,Y91:Y91)</f>
        <v>612</v>
      </c>
      <c r="Z106" s="3">
        <f>SUM(Z11:Z18,Z20:Z26,Z28,Z31:Z39,Z43:Z44,Z46:Z58,Z61:Z65,Z67:Z71,Z73:Z77,Z79:Z82,Z84:Z87,Z88,Z91:Z91)</f>
        <v>864</v>
      </c>
      <c r="AA106" s="3">
        <f>SUM(AA11:AA18,AA20:AA26,AA28,AA31:AA39,AA43:AA44,AA46:AA58,AA61:AA65,AA67:AA71,AA73:AA77,AA79:AA82,AA84:AA87,AA88,AA91:AA91)</f>
        <v>612</v>
      </c>
      <c r="AB106" s="3">
        <f>SUM(AB11:AB18,AB20:AB26,AB28,AB31:AB39,AB43:AB44,AB46:AB58,AB61:AB65,AB67:AB71,AB73:AB77,AB79:AB82,AB84:AB87,AB88,AB90:AB91)</f>
        <v>864</v>
      </c>
      <c r="AC106" s="13">
        <f>SUM(U106:AB106)</f>
        <v>5940</v>
      </c>
      <c r="AD106" s="13">
        <f>SUM(AC11:AC18,AC20:AC26,AC28,AC31:AC39,AC43:AC44,AC46:AC58,AC61:AC65,AC67:AC71,AC73:AC77,AC79:AC82,AC84:AC87,AC88,AC90:AC91)</f>
        <v>5940</v>
      </c>
    </row>
    <row r="107" spans="1:30" s="3" customFormat="1" x14ac:dyDescent="0.2">
      <c r="B107" s="7" t="s">
        <v>143</v>
      </c>
      <c r="K107" s="7"/>
      <c r="L107" s="7"/>
      <c r="M107" s="7"/>
      <c r="U107">
        <f>SUM(U106:V106)</f>
        <v>1476</v>
      </c>
      <c r="W107">
        <f>SUM(W106:X106)</f>
        <v>1512</v>
      </c>
      <c r="Y107">
        <f>SUM(Y106:Z106)</f>
        <v>1476</v>
      </c>
      <c r="AA107">
        <f>SUM(AA106:AB106)</f>
        <v>1476</v>
      </c>
      <c r="AC107" s="7">
        <v>5940</v>
      </c>
    </row>
  </sheetData>
  <mergeCells count="43">
    <mergeCell ref="A99:J105"/>
    <mergeCell ref="L101:T101"/>
    <mergeCell ref="L104:T104"/>
    <mergeCell ref="L105:T105"/>
    <mergeCell ref="C8:J8"/>
    <mergeCell ref="B9:J9"/>
    <mergeCell ref="M9:N9"/>
    <mergeCell ref="AC3:AC5"/>
    <mergeCell ref="U4:V4"/>
    <mergeCell ref="W4:X4"/>
    <mergeCell ref="Y4:Z4"/>
    <mergeCell ref="AA4:AB4"/>
    <mergeCell ref="M5:N5"/>
    <mergeCell ref="S3:S7"/>
    <mergeCell ref="T3:T7"/>
    <mergeCell ref="N6:N7"/>
    <mergeCell ref="O6:O7"/>
    <mergeCell ref="P6:P7"/>
    <mergeCell ref="Q6:Q7"/>
    <mergeCell ref="R3:R7"/>
    <mergeCell ref="A1:AB1"/>
    <mergeCell ref="A3:A6"/>
    <mergeCell ref="B3:B6"/>
    <mergeCell ref="C3:J4"/>
    <mergeCell ref="U3:AB3"/>
    <mergeCell ref="C5:J5"/>
    <mergeCell ref="O5:Q5"/>
    <mergeCell ref="L3:Q3"/>
    <mergeCell ref="K3:K7"/>
    <mergeCell ref="L4:L7"/>
    <mergeCell ref="M6:M7"/>
    <mergeCell ref="L103:T103"/>
    <mergeCell ref="L102:T102"/>
    <mergeCell ref="L96:T96"/>
    <mergeCell ref="L97:T97"/>
    <mergeCell ref="L99:T99"/>
    <mergeCell ref="L100:T100"/>
    <mergeCell ref="A93:J98"/>
    <mergeCell ref="K93:K105"/>
    <mergeCell ref="L93:T93"/>
    <mergeCell ref="L94:T94"/>
    <mergeCell ref="L95:T95"/>
    <mergeCell ref="L98:T98"/>
  </mergeCells>
  <printOptions verticalCentered="1"/>
  <pageMargins left="1.2204724409448819" right="0.23622047244094491" top="0.19685039370078741" bottom="0.15748031496062992" header="0" footer="0"/>
  <pageSetup paperSize="9" scale="46" fitToHeight="2" orientation="landscape" horizontalDpi="4294967293" verticalDpi="0" r:id="rId1"/>
  <rowBreaks count="1" manualBreakCount="1">
    <brk id="7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="80" zoomScaleNormal="100" zoomScaleSheetLayoutView="80" workbookViewId="0">
      <selection activeCell="M25" sqref="M25"/>
    </sheetView>
  </sheetViews>
  <sheetFormatPr defaultRowHeight="12.75" x14ac:dyDescent="0.2"/>
  <cols>
    <col min="1" max="1" width="9" customWidth="1"/>
    <col min="2" max="2" width="22" customWidth="1"/>
    <col min="3" max="3" width="12.85546875" customWidth="1"/>
    <col min="4" max="4" width="13.42578125" customWidth="1"/>
    <col min="5" max="5" width="13.85546875" customWidth="1"/>
    <col min="6" max="6" width="11.7109375" customWidth="1"/>
    <col min="7" max="7" width="13.42578125" customWidth="1"/>
    <col min="8" max="8" width="11.42578125" customWidth="1"/>
    <col min="9" max="9" width="10.7109375" customWidth="1"/>
    <col min="10" max="10" width="12.28515625" customWidth="1"/>
  </cols>
  <sheetData>
    <row r="1" spans="1:10" ht="16.5" customHeight="1" x14ac:dyDescent="0.2">
      <c r="A1" s="106" t="s">
        <v>201</v>
      </c>
      <c r="B1" s="107" t="s">
        <v>211</v>
      </c>
      <c r="C1" s="107" t="s">
        <v>85</v>
      </c>
      <c r="D1" s="108" t="s">
        <v>202</v>
      </c>
      <c r="E1" s="108"/>
      <c r="F1" s="107" t="s">
        <v>197</v>
      </c>
      <c r="G1" s="107" t="s">
        <v>200</v>
      </c>
      <c r="H1" s="107" t="s">
        <v>203</v>
      </c>
      <c r="I1" s="107" t="s">
        <v>212</v>
      </c>
      <c r="J1" s="107" t="s">
        <v>204</v>
      </c>
    </row>
    <row r="2" spans="1:10" ht="13.5" customHeight="1" x14ac:dyDescent="0.2">
      <c r="A2" s="106"/>
      <c r="B2" s="107"/>
      <c r="C2" s="107"/>
      <c r="D2" s="108"/>
      <c r="E2" s="108"/>
      <c r="F2" s="107"/>
      <c r="G2" s="107"/>
      <c r="H2" s="107"/>
      <c r="I2" s="107"/>
      <c r="J2" s="107"/>
    </row>
    <row r="3" spans="1:10" ht="90.75" customHeight="1" x14ac:dyDescent="0.2">
      <c r="A3" s="106"/>
      <c r="B3" s="107"/>
      <c r="C3" s="107"/>
      <c r="D3" s="109" t="s">
        <v>205</v>
      </c>
      <c r="E3" s="109" t="s">
        <v>206</v>
      </c>
      <c r="F3" s="107"/>
      <c r="G3" s="107"/>
      <c r="H3" s="107"/>
      <c r="I3" s="107"/>
      <c r="J3" s="107"/>
    </row>
    <row r="4" spans="1:10" ht="15" x14ac:dyDescent="0.2">
      <c r="A4" s="110" t="s">
        <v>207</v>
      </c>
      <c r="B4" s="109">
        <v>1328</v>
      </c>
      <c r="C4" s="109">
        <v>108</v>
      </c>
      <c r="D4" s="109"/>
      <c r="E4" s="109"/>
      <c r="F4" s="109">
        <v>4</v>
      </c>
      <c r="G4" s="109">
        <v>36</v>
      </c>
      <c r="H4" s="109"/>
      <c r="I4" s="109">
        <f>SUM(B4:H4)</f>
        <v>1476</v>
      </c>
      <c r="J4" s="109">
        <v>11</v>
      </c>
    </row>
    <row r="5" spans="1:10" ht="15" x14ac:dyDescent="0.2">
      <c r="A5" s="110" t="s">
        <v>208</v>
      </c>
      <c r="B5" s="109">
        <v>1044</v>
      </c>
      <c r="C5" s="109">
        <v>216</v>
      </c>
      <c r="D5" s="109">
        <v>180</v>
      </c>
      <c r="E5" s="109"/>
      <c r="F5" s="109"/>
      <c r="G5" s="109">
        <v>72</v>
      </c>
      <c r="H5" s="109"/>
      <c r="I5" s="109">
        <f t="shared" ref="I5:I7" si="0">SUM(B5:H5)</f>
        <v>1512</v>
      </c>
      <c r="J5" s="109">
        <v>10</v>
      </c>
    </row>
    <row r="6" spans="1:10" ht="15" x14ac:dyDescent="0.2">
      <c r="A6" s="110" t="s">
        <v>209</v>
      </c>
      <c r="B6" s="109">
        <v>1105</v>
      </c>
      <c r="C6" s="109">
        <v>72</v>
      </c>
      <c r="D6" s="109">
        <v>216</v>
      </c>
      <c r="E6" s="109"/>
      <c r="F6" s="109">
        <v>11</v>
      </c>
      <c r="G6" s="109">
        <v>72</v>
      </c>
      <c r="H6" s="109"/>
      <c r="I6" s="109">
        <f t="shared" si="0"/>
        <v>1476</v>
      </c>
      <c r="J6" s="109">
        <v>11</v>
      </c>
    </row>
    <row r="7" spans="1:10" ht="15" x14ac:dyDescent="0.2">
      <c r="A7" s="110" t="s">
        <v>210</v>
      </c>
      <c r="B7" s="109">
        <v>885</v>
      </c>
      <c r="C7" s="109">
        <v>72</v>
      </c>
      <c r="D7" s="109">
        <v>72</v>
      </c>
      <c r="E7" s="109">
        <v>144</v>
      </c>
      <c r="F7" s="109">
        <v>15</v>
      </c>
      <c r="G7" s="109">
        <v>72</v>
      </c>
      <c r="H7" s="109">
        <v>216</v>
      </c>
      <c r="I7" s="109">
        <f t="shared" si="0"/>
        <v>1476</v>
      </c>
      <c r="J7" s="109">
        <v>2</v>
      </c>
    </row>
    <row r="8" spans="1:10" ht="15" x14ac:dyDescent="0.2">
      <c r="A8" s="110" t="s">
        <v>198</v>
      </c>
      <c r="B8" s="109">
        <f>SUM(B4:B7)</f>
        <v>4362</v>
      </c>
      <c r="C8" s="109">
        <f t="shared" ref="C8:J8" si="1">SUM(C4:C7)</f>
        <v>468</v>
      </c>
      <c r="D8" s="109">
        <f t="shared" si="1"/>
        <v>468</v>
      </c>
      <c r="E8" s="109">
        <f t="shared" si="1"/>
        <v>144</v>
      </c>
      <c r="F8" s="109">
        <f t="shared" si="1"/>
        <v>30</v>
      </c>
      <c r="G8" s="109">
        <f t="shared" si="1"/>
        <v>252</v>
      </c>
      <c r="H8" s="109">
        <f t="shared" si="1"/>
        <v>216</v>
      </c>
      <c r="I8" s="109">
        <f t="shared" si="1"/>
        <v>5940</v>
      </c>
      <c r="J8" s="109">
        <f t="shared" si="1"/>
        <v>34</v>
      </c>
    </row>
    <row r="9" spans="1:10" ht="15.75" x14ac:dyDescent="0.2">
      <c r="A9" s="105"/>
    </row>
  </sheetData>
  <mergeCells count="9">
    <mergeCell ref="J1:J3"/>
    <mergeCell ref="B1:B3"/>
    <mergeCell ref="F1:F3"/>
    <mergeCell ref="I1:I3"/>
    <mergeCell ref="A1:A3"/>
    <mergeCell ref="C1:C3"/>
    <mergeCell ref="D1:E2"/>
    <mergeCell ref="G1:G3"/>
    <mergeCell ref="H1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 по бюджету време</vt:lpstr>
      <vt:lpstr>'Учебный 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пропр</cp:lastModifiedBy>
  <cp:lastPrinted>2019-06-06T05:08:02Z</cp:lastPrinted>
  <dcterms:created xsi:type="dcterms:W3CDTF">2017-04-06T11:45:30Z</dcterms:created>
  <dcterms:modified xsi:type="dcterms:W3CDTF">2019-06-06T05:49:02Z</dcterms:modified>
</cp:coreProperties>
</file>